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710F6E0E-1EBF-4FE4-8CF0-AB10FE36E236}" xr6:coauthVersionLast="36" xr6:coauthVersionMax="36" xr10:uidLastSave="{00000000-0000-0000-0000-000000000000}"/>
  <bookViews>
    <workbookView xWindow="0" yWindow="0" windowWidth="24756" windowHeight="12084" activeTab="4" xr2:uid="{00000000-000D-0000-FFFF-FFFF00000000}"/>
  </bookViews>
  <sheets>
    <sheet name="工业设计" sheetId="6" r:id="rId1"/>
    <sheet name="环境设计" sheetId="9" r:id="rId2"/>
    <sheet name="产品设计" sheetId="7" r:id="rId3"/>
    <sheet name="视觉传达" sheetId="8" r:id="rId4"/>
    <sheet name="文化遗产" sheetId="5" r:id="rId5"/>
  </sheets>
  <calcPr calcId="191029"/>
</workbook>
</file>

<file path=xl/calcChain.xml><?xml version="1.0" encoding="utf-8"?>
<calcChain xmlns="http://schemas.openxmlformats.org/spreadsheetml/2006/main">
  <c r="W19" i="5" l="1"/>
  <c r="F19" i="5"/>
  <c r="T19" i="5" s="1"/>
  <c r="W18" i="5"/>
  <c r="F18" i="5"/>
  <c r="T18" i="5" s="1"/>
  <c r="W17" i="5"/>
  <c r="F17" i="5"/>
  <c r="T17" i="5" s="1"/>
  <c r="W16" i="5"/>
  <c r="F16" i="5"/>
  <c r="T16" i="5" s="1"/>
  <c r="W15" i="5"/>
  <c r="F15" i="5"/>
  <c r="T15" i="5" s="1"/>
  <c r="W14" i="5"/>
  <c r="F14" i="5"/>
  <c r="T14" i="5" s="1"/>
  <c r="W13" i="5"/>
  <c r="F13" i="5"/>
  <c r="T13" i="5" s="1"/>
  <c r="W12" i="5"/>
  <c r="F12" i="5"/>
  <c r="T12" i="5" s="1"/>
  <c r="W11" i="5"/>
  <c r="F11" i="5"/>
  <c r="T11" i="5" s="1"/>
  <c r="W10" i="5"/>
  <c r="F10" i="5"/>
  <c r="T10" i="5" s="1"/>
  <c r="W9" i="5"/>
  <c r="F9" i="5"/>
  <c r="T9" i="5" s="1"/>
  <c r="W8" i="5"/>
  <c r="F8" i="5"/>
  <c r="T8" i="5" s="1"/>
  <c r="W7" i="5"/>
  <c r="F7" i="5"/>
  <c r="T7" i="5" s="1"/>
  <c r="W6" i="5"/>
  <c r="F6" i="5"/>
  <c r="T6" i="5" s="1"/>
  <c r="W5" i="5"/>
  <c r="F5" i="5"/>
  <c r="T5" i="5" s="1"/>
  <c r="W4" i="5"/>
  <c r="F4" i="5"/>
  <c r="T4" i="5" s="1"/>
  <c r="W38" i="8"/>
  <c r="T38" i="8"/>
  <c r="I38" i="8"/>
  <c r="F38" i="8"/>
  <c r="W37" i="8"/>
  <c r="I37" i="8"/>
  <c r="F37" i="8"/>
  <c r="T37" i="8" s="1"/>
  <c r="W36" i="8"/>
  <c r="I36" i="8"/>
  <c r="F36" i="8"/>
  <c r="T36" i="8" s="1"/>
  <c r="W35" i="8"/>
  <c r="T35" i="8"/>
  <c r="I35" i="8"/>
  <c r="F35" i="8"/>
  <c r="W34" i="8"/>
  <c r="I34" i="8"/>
  <c r="F34" i="8"/>
  <c r="T34" i="8" s="1"/>
  <c r="W33" i="8"/>
  <c r="I33" i="8"/>
  <c r="F33" i="8"/>
  <c r="T33" i="8" s="1"/>
  <c r="W32" i="8"/>
  <c r="T32" i="8"/>
  <c r="I32" i="8"/>
  <c r="F32" i="8"/>
  <c r="W31" i="8"/>
  <c r="I31" i="8"/>
  <c r="F31" i="8"/>
  <c r="T31" i="8" s="1"/>
  <c r="W30" i="8"/>
  <c r="I30" i="8"/>
  <c r="F30" i="8"/>
  <c r="T30" i="8" s="1"/>
  <c r="W29" i="8"/>
  <c r="T29" i="8"/>
  <c r="I29" i="8"/>
  <c r="F29" i="8"/>
  <c r="W28" i="8"/>
  <c r="I28" i="8"/>
  <c r="F28" i="8"/>
  <c r="T28" i="8" s="1"/>
  <c r="W27" i="8"/>
  <c r="I27" i="8"/>
  <c r="F27" i="8"/>
  <c r="T27" i="8" s="1"/>
  <c r="W26" i="8"/>
  <c r="T26" i="8"/>
  <c r="I26" i="8"/>
  <c r="F26" i="8"/>
  <c r="W25" i="8"/>
  <c r="I25" i="8"/>
  <c r="F25" i="8"/>
  <c r="T25" i="8" s="1"/>
  <c r="W24" i="8"/>
  <c r="I24" i="8"/>
  <c r="F24" i="8"/>
  <c r="T24" i="8" s="1"/>
  <c r="W23" i="8"/>
  <c r="T23" i="8"/>
  <c r="I23" i="8"/>
  <c r="F23" i="8"/>
  <c r="W22" i="8"/>
  <c r="I22" i="8"/>
  <c r="F22" i="8"/>
  <c r="T22" i="8" s="1"/>
  <c r="W21" i="8"/>
  <c r="I21" i="8"/>
  <c r="F21" i="8"/>
  <c r="T21" i="8" s="1"/>
  <c r="W20" i="8"/>
  <c r="T20" i="8"/>
  <c r="I20" i="8"/>
  <c r="F20" i="8"/>
  <c r="W19" i="8"/>
  <c r="I19" i="8"/>
  <c r="F19" i="8"/>
  <c r="T19" i="8" s="1"/>
  <c r="W18" i="8"/>
  <c r="I18" i="8"/>
  <c r="F18" i="8"/>
  <c r="T18" i="8" s="1"/>
  <c r="W17" i="8"/>
  <c r="T17" i="8"/>
  <c r="I17" i="8"/>
  <c r="F17" i="8"/>
  <c r="W16" i="8"/>
  <c r="I16" i="8"/>
  <c r="F16" i="8"/>
  <c r="T16" i="8" s="1"/>
  <c r="W15" i="8"/>
  <c r="I15" i="8"/>
  <c r="F15" i="8"/>
  <c r="T15" i="8" s="1"/>
  <c r="W14" i="8"/>
  <c r="T14" i="8"/>
  <c r="I14" i="8"/>
  <c r="F14" i="8"/>
  <c r="W13" i="8"/>
  <c r="I13" i="8"/>
  <c r="F13" i="8"/>
  <c r="T13" i="8" s="1"/>
  <c r="W12" i="8"/>
  <c r="I12" i="8"/>
  <c r="F12" i="8"/>
  <c r="T12" i="8" s="1"/>
  <c r="W11" i="8"/>
  <c r="T11" i="8"/>
  <c r="I11" i="8"/>
  <c r="F11" i="8"/>
  <c r="W10" i="8"/>
  <c r="I10" i="8"/>
  <c r="F10" i="8"/>
  <c r="T10" i="8" s="1"/>
  <c r="W9" i="8"/>
  <c r="F9" i="8"/>
  <c r="T9" i="8" s="1"/>
  <c r="W8" i="8"/>
  <c r="I8" i="8"/>
  <c r="F8" i="8"/>
  <c r="T8" i="8" s="1"/>
  <c r="W7" i="8"/>
  <c r="F7" i="8"/>
  <c r="T7" i="8" s="1"/>
  <c r="W6" i="8"/>
  <c r="T6" i="8"/>
  <c r="I6" i="8"/>
  <c r="F6" i="8"/>
  <c r="W5" i="8"/>
  <c r="I5" i="8"/>
  <c r="F5" i="8"/>
  <c r="T5" i="8" s="1"/>
  <c r="W4" i="8"/>
  <c r="I4" i="8"/>
  <c r="F4" i="8"/>
  <c r="T4" i="8" s="1"/>
  <c r="AB42" i="7"/>
  <c r="Z42" i="7"/>
  <c r="X42" i="7"/>
  <c r="W42" i="7"/>
  <c r="U42" i="7"/>
  <c r="J42" i="7"/>
  <c r="H42" i="7"/>
  <c r="AB41" i="7"/>
  <c r="Z41" i="7"/>
  <c r="W41" i="7"/>
  <c r="U41" i="7"/>
  <c r="X41" i="7" s="1"/>
  <c r="J41" i="7"/>
  <c r="H41" i="7"/>
  <c r="AB40" i="7"/>
  <c r="Z40" i="7"/>
  <c r="X40" i="7"/>
  <c r="W40" i="7"/>
  <c r="U40" i="7"/>
  <c r="J40" i="7"/>
  <c r="H40" i="7"/>
  <c r="AB39" i="7"/>
  <c r="Z39" i="7"/>
  <c r="W39" i="7"/>
  <c r="U39" i="7"/>
  <c r="X39" i="7" s="1"/>
  <c r="J39" i="7"/>
  <c r="H39" i="7"/>
  <c r="AB38" i="7"/>
  <c r="Z38" i="7"/>
  <c r="W38" i="7"/>
  <c r="U38" i="7"/>
  <c r="X38" i="7" s="1"/>
  <c r="J38" i="7"/>
  <c r="H38" i="7"/>
  <c r="AB37" i="7"/>
  <c r="Z37" i="7"/>
  <c r="X37" i="7"/>
  <c r="W37" i="7"/>
  <c r="U37" i="7"/>
  <c r="J37" i="7"/>
  <c r="H37" i="7"/>
  <c r="AB36" i="7"/>
  <c r="Z36" i="7"/>
  <c r="X36" i="7"/>
  <c r="W36" i="7"/>
  <c r="U36" i="7"/>
  <c r="J36" i="7"/>
  <c r="H36" i="7"/>
  <c r="AB35" i="7"/>
  <c r="Z35" i="7"/>
  <c r="W35" i="7"/>
  <c r="U35" i="7"/>
  <c r="X35" i="7" s="1"/>
  <c r="J35" i="7"/>
  <c r="H35" i="7"/>
  <c r="AB34" i="7"/>
  <c r="Z34" i="7"/>
  <c r="X34" i="7"/>
  <c r="W34" i="7"/>
  <c r="U34" i="7"/>
  <c r="J34" i="7"/>
  <c r="H34" i="7"/>
  <c r="AB33" i="7"/>
  <c r="Z33" i="7"/>
  <c r="W33" i="7"/>
  <c r="U33" i="7"/>
  <c r="X33" i="7" s="1"/>
  <c r="J33" i="7"/>
  <c r="H33" i="7"/>
  <c r="AB32" i="7"/>
  <c r="Z32" i="7"/>
  <c r="W32" i="7"/>
  <c r="U32" i="7"/>
  <c r="X32" i="7" s="1"/>
  <c r="J32" i="7"/>
  <c r="H32" i="7"/>
  <c r="AB31" i="7"/>
  <c r="Z31" i="7"/>
  <c r="X31" i="7"/>
  <c r="W31" i="7"/>
  <c r="U31" i="7"/>
  <c r="J31" i="7"/>
  <c r="H31" i="7"/>
  <c r="AB30" i="7"/>
  <c r="Z30" i="7"/>
  <c r="X30" i="7"/>
  <c r="W30" i="7"/>
  <c r="U30" i="7"/>
  <c r="J30" i="7"/>
  <c r="H30" i="7"/>
  <c r="AB29" i="7"/>
  <c r="Z29" i="7"/>
  <c r="W29" i="7"/>
  <c r="U29" i="7"/>
  <c r="X29" i="7" s="1"/>
  <c r="J29" i="7"/>
  <c r="H29" i="7"/>
  <c r="AB28" i="7"/>
  <c r="Z28" i="7"/>
  <c r="X28" i="7"/>
  <c r="W28" i="7"/>
  <c r="U28" i="7"/>
  <c r="J28" i="7"/>
  <c r="H28" i="7"/>
  <c r="AB27" i="7"/>
  <c r="Z27" i="7"/>
  <c r="W27" i="7"/>
  <c r="U27" i="7"/>
  <c r="X27" i="7" s="1"/>
  <c r="J27" i="7"/>
  <c r="H27" i="7"/>
  <c r="AB26" i="7"/>
  <c r="Z26" i="7"/>
  <c r="W26" i="7"/>
  <c r="U26" i="7"/>
  <c r="X26" i="7" s="1"/>
  <c r="J26" i="7"/>
  <c r="H26" i="7"/>
  <c r="AB25" i="7"/>
  <c r="Z25" i="7"/>
  <c r="X25" i="7"/>
  <c r="W25" i="7"/>
  <c r="U25" i="7"/>
  <c r="J25" i="7"/>
  <c r="H25" i="7"/>
  <c r="F25" i="7"/>
  <c r="AB24" i="7"/>
  <c r="Z24" i="7"/>
  <c r="W24" i="7"/>
  <c r="U24" i="7"/>
  <c r="X24" i="7" s="1"/>
  <c r="J24" i="7"/>
  <c r="H24" i="7"/>
  <c r="AB23" i="7"/>
  <c r="Z23" i="7"/>
  <c r="X23" i="7"/>
  <c r="W23" i="7"/>
  <c r="U23" i="7"/>
  <c r="J23" i="7"/>
  <c r="H23" i="7"/>
  <c r="AB22" i="7"/>
  <c r="Z22" i="7"/>
  <c r="W22" i="7"/>
  <c r="U22" i="7"/>
  <c r="X22" i="7" s="1"/>
  <c r="J22" i="7"/>
  <c r="H22" i="7"/>
  <c r="AB21" i="7"/>
  <c r="Z21" i="7"/>
  <c r="W21" i="7"/>
  <c r="U21" i="7"/>
  <c r="X21" i="7" s="1"/>
  <c r="J21" i="7"/>
  <c r="H21" i="7"/>
  <c r="AB20" i="7"/>
  <c r="Z20" i="7"/>
  <c r="X20" i="7"/>
  <c r="W20" i="7"/>
  <c r="U20" i="7"/>
  <c r="J20" i="7"/>
  <c r="H20" i="7"/>
  <c r="AB19" i="7"/>
  <c r="Z19" i="7"/>
  <c r="X19" i="7"/>
  <c r="W19" i="7"/>
  <c r="U19" i="7"/>
  <c r="J19" i="7"/>
  <c r="H19" i="7"/>
  <c r="AB18" i="7"/>
  <c r="Z18" i="7"/>
  <c r="W18" i="7"/>
  <c r="U18" i="7"/>
  <c r="X18" i="7" s="1"/>
  <c r="J18" i="7"/>
  <c r="H18" i="7"/>
  <c r="AB17" i="7"/>
  <c r="Z17" i="7"/>
  <c r="X17" i="7"/>
  <c r="W17" i="7"/>
  <c r="U17" i="7"/>
  <c r="J17" i="7"/>
  <c r="H17" i="7"/>
  <c r="AB16" i="7"/>
  <c r="Z16" i="7"/>
  <c r="W16" i="7"/>
  <c r="U16" i="7"/>
  <c r="X16" i="7" s="1"/>
  <c r="J16" i="7"/>
  <c r="H16" i="7"/>
  <c r="AB15" i="7"/>
  <c r="Z15" i="7"/>
  <c r="W15" i="7"/>
  <c r="U15" i="7"/>
  <c r="X15" i="7" s="1"/>
  <c r="J15" i="7"/>
  <c r="H15" i="7"/>
  <c r="AB14" i="7"/>
  <c r="Z14" i="7"/>
  <c r="X14" i="7"/>
  <c r="W14" i="7"/>
  <c r="U14" i="7"/>
  <c r="J14" i="7"/>
  <c r="H14" i="7"/>
  <c r="AB13" i="7"/>
  <c r="Z13" i="7"/>
  <c r="X13" i="7"/>
  <c r="W13" i="7"/>
  <c r="U13" i="7"/>
  <c r="J13" i="7"/>
  <c r="H13" i="7"/>
  <c r="AB12" i="7"/>
  <c r="Z12" i="7"/>
  <c r="W12" i="7"/>
  <c r="U12" i="7"/>
  <c r="X12" i="7" s="1"/>
  <c r="J12" i="7"/>
  <c r="H12" i="7"/>
  <c r="AB11" i="7"/>
  <c r="Z11" i="7"/>
  <c r="X11" i="7"/>
  <c r="W11" i="7"/>
  <c r="U11" i="7"/>
  <c r="J11" i="7"/>
  <c r="H11" i="7"/>
  <c r="AB10" i="7"/>
  <c r="Z10" i="7"/>
  <c r="W10" i="7"/>
  <c r="U10" i="7"/>
  <c r="X10" i="7" s="1"/>
  <c r="J10" i="7"/>
  <c r="H10" i="7"/>
  <c r="AB9" i="7"/>
  <c r="Z9" i="7"/>
  <c r="W9" i="7"/>
  <c r="U9" i="7"/>
  <c r="X9" i="7" s="1"/>
  <c r="J9" i="7"/>
  <c r="H9" i="7"/>
  <c r="AB8" i="7"/>
  <c r="Z8" i="7"/>
  <c r="X8" i="7"/>
  <c r="W8" i="7"/>
  <c r="U8" i="7"/>
  <c r="J8" i="7"/>
  <c r="H8" i="7"/>
  <c r="AB7" i="7"/>
  <c r="Z7" i="7"/>
  <c r="X7" i="7"/>
  <c r="W7" i="7"/>
  <c r="U7" i="7"/>
  <c r="J7" i="7"/>
  <c r="H7" i="7"/>
  <c r="AB6" i="7"/>
  <c r="Z6" i="7"/>
  <c r="W6" i="7"/>
  <c r="U6" i="7"/>
  <c r="X6" i="7" s="1"/>
  <c r="J6" i="7"/>
  <c r="H6" i="7"/>
  <c r="AB5" i="7"/>
  <c r="Z5" i="7"/>
  <c r="X5" i="7"/>
  <c r="W5" i="7"/>
  <c r="U5" i="7"/>
  <c r="J5" i="7"/>
  <c r="H5" i="7"/>
  <c r="AB4" i="7"/>
  <c r="Z4" i="7"/>
  <c r="W4" i="7"/>
  <c r="U4" i="7"/>
  <c r="X4" i="7" s="1"/>
  <c r="J4" i="7"/>
  <c r="H4" i="7"/>
  <c r="W17" i="9"/>
  <c r="W16" i="9"/>
  <c r="I16" i="9"/>
  <c r="F16" i="9"/>
  <c r="T16" i="9" s="1"/>
  <c r="W15" i="9"/>
  <c r="I15" i="9"/>
  <c r="F15" i="9"/>
  <c r="T15" i="9" s="1"/>
  <c r="W14" i="9"/>
  <c r="T14" i="9"/>
  <c r="I14" i="9"/>
  <c r="F14" i="9"/>
  <c r="W13" i="9"/>
  <c r="I13" i="9"/>
  <c r="F13" i="9"/>
  <c r="T13" i="9" s="1"/>
  <c r="W12" i="9"/>
  <c r="I12" i="9"/>
  <c r="F12" i="9"/>
  <c r="T12" i="9" s="1"/>
  <c r="W11" i="9"/>
  <c r="T11" i="9"/>
  <c r="I11" i="9"/>
  <c r="F11" i="9"/>
  <c r="W10" i="9"/>
  <c r="I10" i="9"/>
  <c r="F10" i="9"/>
  <c r="T10" i="9" s="1"/>
  <c r="W9" i="9"/>
  <c r="I9" i="9"/>
  <c r="F9" i="9"/>
  <c r="T9" i="9" s="1"/>
  <c r="W8" i="9"/>
  <c r="T8" i="9"/>
  <c r="I8" i="9"/>
  <c r="F8" i="9"/>
  <c r="W7" i="9"/>
  <c r="I7" i="9"/>
  <c r="F7" i="9"/>
  <c r="T7" i="9" s="1"/>
  <c r="W6" i="9"/>
  <c r="I6" i="9"/>
  <c r="F6" i="9"/>
  <c r="T6" i="9" s="1"/>
  <c r="W5" i="9"/>
  <c r="T5" i="9"/>
  <c r="I5" i="9"/>
  <c r="F5" i="9"/>
  <c r="W4" i="9"/>
  <c r="F4" i="9"/>
  <c r="T4" i="9" s="1"/>
  <c r="AB17" i="6"/>
  <c r="X17" i="6"/>
  <c r="U17" i="6"/>
  <c r="J17" i="6"/>
  <c r="F17" i="6"/>
  <c r="AB16" i="6"/>
  <c r="X16" i="6"/>
  <c r="U16" i="6"/>
  <c r="J16" i="6"/>
  <c r="F16" i="6"/>
  <c r="AB15" i="6"/>
  <c r="X15" i="6"/>
  <c r="U15" i="6"/>
  <c r="J15" i="6"/>
  <c r="F15" i="6"/>
  <c r="AB14" i="6"/>
  <c r="U14" i="6"/>
  <c r="X14" i="6" s="1"/>
  <c r="J14" i="6"/>
  <c r="F14" i="6"/>
  <c r="AB13" i="6"/>
  <c r="X13" i="6"/>
  <c r="U13" i="6"/>
  <c r="J13" i="6"/>
  <c r="F13" i="6"/>
  <c r="AB12" i="6"/>
  <c r="X12" i="6"/>
  <c r="U12" i="6"/>
  <c r="J12" i="6"/>
  <c r="F12" i="6"/>
  <c r="U11" i="6"/>
  <c r="X11" i="6" s="1"/>
  <c r="F11" i="6"/>
  <c r="AB10" i="6"/>
  <c r="U10" i="6"/>
  <c r="X10" i="6" s="1"/>
  <c r="J10" i="6"/>
  <c r="F10" i="6"/>
  <c r="AB9" i="6"/>
  <c r="X9" i="6"/>
  <c r="U9" i="6"/>
  <c r="J9" i="6"/>
  <c r="F9" i="6"/>
  <c r="AB8" i="6"/>
  <c r="U8" i="6"/>
  <c r="X8" i="6" s="1"/>
  <c r="J8" i="6"/>
  <c r="F8" i="6"/>
  <c r="AB7" i="6"/>
  <c r="U7" i="6"/>
  <c r="X7" i="6" s="1"/>
  <c r="J7" i="6"/>
  <c r="F7" i="6"/>
  <c r="AB6" i="6"/>
  <c r="U6" i="6"/>
  <c r="X6" i="6" s="1"/>
  <c r="J6" i="6"/>
  <c r="F6" i="6"/>
  <c r="AB5" i="6"/>
  <c r="U5" i="6"/>
  <c r="X5" i="6" s="1"/>
  <c r="J5" i="6"/>
  <c r="F5" i="6"/>
  <c r="AB4" i="6"/>
  <c r="U4" i="6"/>
  <c r="X4" i="6" s="1"/>
  <c r="J4" i="6"/>
  <c r="F4" i="6"/>
</calcChain>
</file>

<file path=xl/sharedStrings.xml><?xml version="1.0" encoding="utf-8"?>
<sst xmlns="http://schemas.openxmlformats.org/spreadsheetml/2006/main" count="411" uniqueCount="87">
  <si>
    <t>设计与艺术学院202X级2024-2025学年第一学期综合测评</t>
  </si>
  <si>
    <t>序号</t>
  </si>
  <si>
    <t>班级</t>
  </si>
  <si>
    <t>专业</t>
  </si>
  <si>
    <t>学号</t>
  </si>
  <si>
    <t>加权平均分</t>
  </si>
  <si>
    <r>
      <rPr>
        <b/>
        <sz val="10"/>
        <color theme="1"/>
        <rFont val="宋体"/>
        <family val="3"/>
        <charset val="134"/>
      </rPr>
      <t>学习成绩（85</t>
    </r>
    <r>
      <rPr>
        <b/>
        <sz val="10"/>
        <color theme="1"/>
        <rFont val="宋体"/>
        <family val="3"/>
        <charset val="134"/>
      </rPr>
      <t>%</t>
    </r>
    <r>
      <rPr>
        <b/>
        <sz val="10"/>
        <color theme="1"/>
        <rFont val="宋体"/>
        <family val="3"/>
        <charset val="134"/>
      </rPr>
      <t>)</t>
    </r>
  </si>
  <si>
    <t>学习成绩排名</t>
  </si>
  <si>
    <t>学习成绩排名比例（%）</t>
  </si>
  <si>
    <t>上一学期学习成绩排名</t>
  </si>
  <si>
    <t>学习成绩排名变动</t>
  </si>
  <si>
    <t>思想品德（1分）</t>
  </si>
  <si>
    <t>宿舍卫生（2分）</t>
  </si>
  <si>
    <t>学生工作（1.5分）</t>
  </si>
  <si>
    <t>院校活动（4.5分）</t>
  </si>
  <si>
    <t>论文及科创竞赛 （4分）</t>
  </si>
  <si>
    <t>社会实践（1分）</t>
  </si>
  <si>
    <t>其他荣誉获得（1分）</t>
  </si>
  <si>
    <t>减分项目（上不封顶）</t>
  </si>
  <si>
    <t>上学期挂科及缓考情况（只写门数）</t>
  </si>
  <si>
    <t>综测成绩总分</t>
  </si>
  <si>
    <t>综测成绩排名</t>
  </si>
  <si>
    <t>综测成绩排名比例</t>
  </si>
  <si>
    <t>综合总分</t>
  </si>
  <si>
    <t>综合排名</t>
  </si>
  <si>
    <t>综合成绩排名比例</t>
  </si>
  <si>
    <t>上一学期综合排名</t>
  </si>
  <si>
    <t>综合排名变动</t>
  </si>
  <si>
    <t>优秀学生奖
一等：5%
二等：15%
三等：20%</t>
  </si>
  <si>
    <t>学习进步奖</t>
  </si>
  <si>
    <t>班级互评
（0.5分）</t>
  </si>
  <si>
    <r>
      <rPr>
        <b/>
        <sz val="10"/>
        <color theme="1"/>
        <rFont val="宋体"/>
        <family val="3"/>
        <charset val="134"/>
      </rPr>
      <t>辅导员评分（0</t>
    </r>
    <r>
      <rPr>
        <b/>
        <sz val="10"/>
        <color theme="1"/>
        <rFont val="宋体"/>
        <family val="3"/>
        <charset val="134"/>
      </rPr>
      <t>.5</t>
    </r>
    <r>
      <rPr>
        <b/>
        <sz val="10"/>
        <color theme="1"/>
        <rFont val="宋体"/>
        <family val="3"/>
        <charset val="134"/>
      </rPr>
      <t>分）</t>
    </r>
  </si>
  <si>
    <t>工业设计</t>
  </si>
  <si>
    <t>一等奖学金</t>
  </si>
  <si>
    <t>二等奖学金</t>
  </si>
  <si>
    <t>三等奖学金</t>
  </si>
  <si>
    <t>知艺书院2021级2023-2024学年第一学期综合测评</t>
  </si>
  <si>
    <r>
      <rPr>
        <b/>
        <sz val="10"/>
        <color rgb="FF000000"/>
        <rFont val="宋体"/>
        <family val="3"/>
        <charset val="134"/>
      </rPr>
      <t>学习成绩（85</t>
    </r>
    <r>
      <rPr>
        <b/>
        <sz val="10"/>
        <color rgb="FF000000"/>
        <rFont val="宋体"/>
        <family val="3"/>
        <charset val="134"/>
      </rPr>
      <t>%</t>
    </r>
    <r>
      <rPr>
        <b/>
        <sz val="10"/>
        <color rgb="FF000000"/>
        <rFont val="宋体"/>
        <family val="3"/>
        <charset val="134"/>
      </rPr>
      <t>)</t>
    </r>
  </si>
  <si>
    <r>
      <rPr>
        <b/>
        <sz val="10"/>
        <color rgb="FF000000"/>
        <rFont val="宋体"/>
        <family val="3"/>
        <charset val="134"/>
      </rPr>
      <t>辅导员评分（0</t>
    </r>
    <r>
      <rPr>
        <b/>
        <sz val="10"/>
        <color rgb="FF000000"/>
        <rFont val="宋体"/>
        <family val="3"/>
        <charset val="134"/>
      </rPr>
      <t>.5</t>
    </r>
    <r>
      <rPr>
        <b/>
        <sz val="10"/>
        <color rgb="FF000000"/>
        <rFont val="宋体"/>
        <family val="3"/>
        <charset val="134"/>
      </rPr>
      <t>分）</t>
    </r>
  </si>
  <si>
    <t>25322101</t>
  </si>
  <si>
    <t>环境艺术</t>
  </si>
  <si>
    <t>1120210244</t>
  </si>
  <si>
    <t>1120210125</t>
  </si>
  <si>
    <t>1120210249</t>
  </si>
  <si>
    <t>1120211149</t>
  </si>
  <si>
    <t>1120210209</t>
  </si>
  <si>
    <t>1120211148</t>
  </si>
  <si>
    <t>1120210212</t>
  </si>
  <si>
    <t>1120210285</t>
  </si>
  <si>
    <t>1120210217</t>
  </si>
  <si>
    <t>1120200439</t>
  </si>
  <si>
    <t>1120210247</t>
  </si>
  <si>
    <t>1120210246</t>
  </si>
  <si>
    <t>1120210218</t>
  </si>
  <si>
    <t>1120210163</t>
  </si>
  <si>
    <t>/</t>
  </si>
  <si>
    <t>产品设计</t>
  </si>
  <si>
    <t>知艺书院2021级2022-2023学年第二学期综合测评</t>
  </si>
  <si>
    <t>学习成绩（85%)</t>
  </si>
  <si>
    <t>知艺2104</t>
  </si>
  <si>
    <t>视觉传达设计</t>
  </si>
  <si>
    <t>知艺2102</t>
  </si>
  <si>
    <t>知艺2101</t>
  </si>
  <si>
    <r>
      <rPr>
        <sz val="10"/>
        <color theme="1"/>
        <rFont val="宋体-简"/>
        <charset val="134"/>
      </rPr>
      <t>知艺</t>
    </r>
    <r>
      <rPr>
        <sz val="10"/>
        <color theme="1"/>
        <rFont val="Arial"/>
        <family val="2"/>
      </rPr>
      <t>2104</t>
    </r>
  </si>
  <si>
    <t>知艺2103</t>
  </si>
  <si>
    <r>
      <rPr>
        <sz val="10"/>
        <rFont val="宋体-简"/>
        <charset val="134"/>
      </rPr>
      <t>知艺</t>
    </r>
    <r>
      <rPr>
        <sz val="10"/>
        <rFont val="Arial"/>
        <family val="2"/>
      </rPr>
      <t>2104</t>
    </r>
  </si>
  <si>
    <r>
      <rPr>
        <sz val="10"/>
        <color indexed="8"/>
        <rFont val="宋体"/>
        <family val="3"/>
        <charset val="134"/>
      </rPr>
      <t>知艺</t>
    </r>
    <r>
      <rPr>
        <sz val="10"/>
        <color indexed="8"/>
        <rFont val="Arial Regular"/>
        <family val="2"/>
      </rPr>
      <t>2103</t>
    </r>
  </si>
  <si>
    <r>
      <rPr>
        <sz val="10"/>
        <rFont val="宋体-简"/>
        <charset val="134"/>
      </rPr>
      <t>知艺</t>
    </r>
    <r>
      <rPr>
        <sz val="10"/>
        <rFont val="Arial"/>
        <family val="2"/>
      </rPr>
      <t>2102</t>
    </r>
  </si>
  <si>
    <r>
      <rPr>
        <sz val="10"/>
        <rFont val="宋体-简"/>
        <charset val="134"/>
      </rPr>
      <t>知艺</t>
    </r>
    <r>
      <rPr>
        <sz val="10"/>
        <rFont val="Arial"/>
        <family val="2"/>
      </rPr>
      <t>2103</t>
    </r>
  </si>
  <si>
    <t>知艺书院2021级文遗专业2024-2025学年第一学期综合测评</t>
  </si>
  <si>
    <r>
      <rPr>
        <sz val="10"/>
        <rFont val="宋体-简"/>
        <charset val="134"/>
      </rPr>
      <t>知艺</t>
    </r>
    <r>
      <rPr>
        <sz val="10"/>
        <rFont val="Arial"/>
        <family val="2"/>
      </rPr>
      <t>2101</t>
    </r>
  </si>
  <si>
    <t>环境设计（文化遗产与现代设计）</t>
  </si>
  <si>
    <t>1120210159</t>
  </si>
  <si>
    <t>1120211143</t>
  </si>
  <si>
    <t>1120210114</t>
  </si>
  <si>
    <t>1120210214</t>
  </si>
  <si>
    <t>1120210127</t>
  </si>
  <si>
    <t>1120210119</t>
  </si>
  <si>
    <t>1120210155</t>
  </si>
  <si>
    <t>1120210221</t>
  </si>
  <si>
    <t>1120210314</t>
  </si>
  <si>
    <t>1120210242</t>
  </si>
  <si>
    <t>1120210248</t>
  </si>
  <si>
    <t>1120210225</t>
  </si>
  <si>
    <t>1120210111</t>
  </si>
  <si>
    <t>1120211909</t>
  </si>
  <si>
    <t>1120210216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</si>
</sst>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8" formatCode="0.00_);[Red]\(0.00\)"/>
    <numFmt numFmtId="179" formatCode="0.00_ "/>
    <numFmt numFmtId="180" formatCode="0.0000_);[Red]\(0.00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0"/>
      <name val="宋体-简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-简"/>
      <charset val="134"/>
    </font>
    <font>
      <sz val="11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indexed="8"/>
      <name val="Arial Regular"/>
      <family val="2"/>
    </font>
    <font>
      <sz val="11"/>
      <name val="汉仪书宋二KW"/>
      <charset val="134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SimSun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Border="0">
      <alignment vertical="center"/>
    </xf>
    <xf numFmtId="9" fontId="25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workbookViewId="0">
      <selection activeCell="H7" sqref="H7"/>
    </sheetView>
  </sheetViews>
  <sheetFormatPr defaultColWidth="9.6640625" defaultRowHeight="14.4"/>
  <cols>
    <col min="1" max="3" width="9.6640625" style="48"/>
    <col min="4" max="4" width="13.77734375" style="48" customWidth="1"/>
    <col min="5" max="28" width="9.6640625" style="48"/>
    <col min="29" max="29" width="11.109375" style="48" customWidth="1"/>
    <col min="30" max="30" width="13.44140625" style="48" customWidth="1"/>
    <col min="31" max="16384" width="9.6640625" style="48"/>
  </cols>
  <sheetData>
    <row r="1" spans="1:31" ht="20.399999999999999">
      <c r="A1" s="33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31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5" t="s">
        <v>11</v>
      </c>
      <c r="L2" s="36"/>
      <c r="M2" s="35" t="s">
        <v>12</v>
      </c>
      <c r="N2" s="35" t="s">
        <v>13</v>
      </c>
      <c r="O2" s="35" t="s">
        <v>14</v>
      </c>
      <c r="P2" s="35" t="s">
        <v>15</v>
      </c>
      <c r="Q2" s="35" t="s">
        <v>16</v>
      </c>
      <c r="R2" s="35" t="s">
        <v>17</v>
      </c>
      <c r="S2" s="35" t="s">
        <v>18</v>
      </c>
      <c r="T2" s="35" t="s">
        <v>19</v>
      </c>
      <c r="U2" s="37" t="s">
        <v>20</v>
      </c>
      <c r="V2" s="37" t="s">
        <v>21</v>
      </c>
      <c r="W2" s="37" t="s">
        <v>22</v>
      </c>
      <c r="X2" s="35" t="s">
        <v>23</v>
      </c>
      <c r="Y2" s="35" t="s">
        <v>24</v>
      </c>
      <c r="Z2" s="37" t="s">
        <v>25</v>
      </c>
      <c r="AA2" s="35" t="s">
        <v>26</v>
      </c>
      <c r="AB2" s="35" t="s">
        <v>27</v>
      </c>
      <c r="AC2" s="35" t="s">
        <v>28</v>
      </c>
      <c r="AD2" s="39" t="s">
        <v>29</v>
      </c>
    </row>
    <row r="3" spans="1:31" ht="36">
      <c r="A3" s="36"/>
      <c r="B3" s="36"/>
      <c r="C3" s="36"/>
      <c r="D3" s="36"/>
      <c r="E3" s="36"/>
      <c r="F3" s="36"/>
      <c r="G3" s="36"/>
      <c r="H3" s="36"/>
      <c r="I3" s="36"/>
      <c r="J3" s="36"/>
      <c r="K3" s="23" t="s">
        <v>30</v>
      </c>
      <c r="L3" s="23" t="s">
        <v>31</v>
      </c>
      <c r="M3" s="36"/>
      <c r="N3" s="36"/>
      <c r="O3" s="36"/>
      <c r="P3" s="36"/>
      <c r="Q3" s="36"/>
      <c r="R3" s="36"/>
      <c r="S3" s="36"/>
      <c r="T3" s="36"/>
      <c r="U3" s="38"/>
      <c r="V3" s="38"/>
      <c r="W3" s="38"/>
      <c r="X3" s="36"/>
      <c r="Y3" s="36"/>
      <c r="Z3" s="38"/>
      <c r="AA3" s="36"/>
      <c r="AB3" s="36"/>
      <c r="AC3" s="36"/>
      <c r="AD3" s="40"/>
    </row>
    <row r="4" spans="1:31" ht="15">
      <c r="A4" s="24">
        <v>1</v>
      </c>
      <c r="B4" s="24">
        <v>25112101</v>
      </c>
      <c r="C4" s="24" t="s">
        <v>32</v>
      </c>
      <c r="D4" s="31">
        <v>1120212135</v>
      </c>
      <c r="E4" s="24">
        <v>90.15</v>
      </c>
      <c r="F4" s="24">
        <f t="shared" ref="F4:F17" si="0">E4*0.85</f>
        <v>76.627499999999998</v>
      </c>
      <c r="G4" s="24">
        <v>4</v>
      </c>
      <c r="H4" s="24"/>
      <c r="I4" s="24">
        <v>6</v>
      </c>
      <c r="J4" s="24">
        <f t="shared" ref="J4:J10" si="1">I4-G4</f>
        <v>2</v>
      </c>
      <c r="K4" s="24">
        <v>0.5</v>
      </c>
      <c r="L4" s="24">
        <v>0.5</v>
      </c>
      <c r="M4" s="49">
        <v>1.73714285714286</v>
      </c>
      <c r="N4" s="24">
        <v>0.7</v>
      </c>
      <c r="O4" s="24">
        <v>1.75</v>
      </c>
      <c r="P4" s="24">
        <v>2.5</v>
      </c>
      <c r="Q4" s="24"/>
      <c r="R4" s="24">
        <v>0.4</v>
      </c>
      <c r="S4" s="24"/>
      <c r="T4" s="24"/>
      <c r="U4" s="49">
        <f t="shared" ref="U4:U17" si="2">SUM(K4:S4)</f>
        <v>8.0871428571428599</v>
      </c>
      <c r="V4" s="24"/>
      <c r="W4" s="24"/>
      <c r="X4" s="49">
        <f t="shared" ref="X4:X17" si="3">U4+F4</f>
        <v>84.714642857142863</v>
      </c>
      <c r="Y4" s="24">
        <v>1</v>
      </c>
      <c r="Z4" s="24"/>
      <c r="AA4" s="32">
        <v>1</v>
      </c>
      <c r="AB4" s="24">
        <f t="shared" ref="AB4:AB10" si="4">AA4-Y4</f>
        <v>0</v>
      </c>
      <c r="AC4" s="24" t="s">
        <v>33</v>
      </c>
      <c r="AD4" s="24"/>
    </row>
    <row r="5" spans="1:31" ht="15">
      <c r="A5" s="24">
        <v>8</v>
      </c>
      <c r="B5" s="24">
        <v>25112101</v>
      </c>
      <c r="C5" s="24" t="s">
        <v>32</v>
      </c>
      <c r="D5" s="31">
        <v>1120211198</v>
      </c>
      <c r="E5" s="24">
        <v>88.9</v>
      </c>
      <c r="F5" s="24">
        <f t="shared" si="0"/>
        <v>75.564999999999998</v>
      </c>
      <c r="G5" s="24">
        <v>8</v>
      </c>
      <c r="H5" s="24"/>
      <c r="I5" s="24">
        <v>3</v>
      </c>
      <c r="J5" s="24">
        <f t="shared" si="1"/>
        <v>-5</v>
      </c>
      <c r="K5" s="24">
        <v>0.5</v>
      </c>
      <c r="L5" s="24">
        <v>0.5</v>
      </c>
      <c r="M5" s="49">
        <v>1.73714285714286</v>
      </c>
      <c r="N5" s="24">
        <v>0.4</v>
      </c>
      <c r="O5" s="24">
        <v>0.1</v>
      </c>
      <c r="P5" s="24">
        <v>3.2</v>
      </c>
      <c r="Q5" s="24"/>
      <c r="R5" s="24">
        <v>0.4</v>
      </c>
      <c r="S5" s="24"/>
      <c r="T5" s="24"/>
      <c r="U5" s="49">
        <f t="shared" si="2"/>
        <v>6.8371428571428607</v>
      </c>
      <c r="V5" s="24"/>
      <c r="W5" s="24"/>
      <c r="X5" s="49">
        <f t="shared" si="3"/>
        <v>82.402142857142863</v>
      </c>
      <c r="Y5" s="24">
        <v>2</v>
      </c>
      <c r="Z5" s="24"/>
      <c r="AA5" s="32">
        <v>3</v>
      </c>
      <c r="AB5" s="24">
        <f t="shared" si="4"/>
        <v>1</v>
      </c>
      <c r="AC5" s="24" t="s">
        <v>34</v>
      </c>
      <c r="AD5" s="24"/>
    </row>
    <row r="6" spans="1:31" ht="15">
      <c r="A6" s="24">
        <v>2</v>
      </c>
      <c r="B6" s="24">
        <v>25112101</v>
      </c>
      <c r="C6" s="24" t="s">
        <v>32</v>
      </c>
      <c r="D6" s="31">
        <v>1120210636</v>
      </c>
      <c r="E6" s="24">
        <v>90.74</v>
      </c>
      <c r="F6" s="24">
        <f t="shared" si="0"/>
        <v>77.128999999999991</v>
      </c>
      <c r="G6" s="24">
        <v>2</v>
      </c>
      <c r="H6" s="24"/>
      <c r="I6" s="24">
        <v>1</v>
      </c>
      <c r="J6" s="24">
        <f t="shared" si="1"/>
        <v>-1</v>
      </c>
      <c r="K6" s="24">
        <v>0.5</v>
      </c>
      <c r="L6" s="24">
        <v>0.5</v>
      </c>
      <c r="M6" s="49">
        <v>1.6417142857142899</v>
      </c>
      <c r="N6" s="24">
        <v>1.5</v>
      </c>
      <c r="O6" s="24"/>
      <c r="P6" s="24"/>
      <c r="Q6" s="24"/>
      <c r="R6" s="24">
        <v>0.4</v>
      </c>
      <c r="S6" s="24"/>
      <c r="T6" s="24"/>
      <c r="U6" s="49">
        <f t="shared" si="2"/>
        <v>4.5417142857142903</v>
      </c>
      <c r="V6" s="24"/>
      <c r="W6" s="24"/>
      <c r="X6" s="49">
        <f t="shared" si="3"/>
        <v>81.670714285714283</v>
      </c>
      <c r="Y6" s="24">
        <v>3</v>
      </c>
      <c r="Z6" s="24"/>
      <c r="AA6" s="32">
        <v>2</v>
      </c>
      <c r="AB6" s="24">
        <f t="shared" si="4"/>
        <v>-1</v>
      </c>
      <c r="AC6" s="24" t="s">
        <v>34</v>
      </c>
      <c r="AD6" s="24"/>
    </row>
    <row r="7" spans="1:31" ht="15">
      <c r="A7" s="24">
        <v>3</v>
      </c>
      <c r="B7" s="24">
        <v>25112101</v>
      </c>
      <c r="C7" s="24" t="s">
        <v>32</v>
      </c>
      <c r="D7" s="31">
        <v>1120201418</v>
      </c>
      <c r="E7" s="24">
        <v>89.7</v>
      </c>
      <c r="F7" s="24">
        <f t="shared" si="0"/>
        <v>76.245000000000005</v>
      </c>
      <c r="G7" s="24">
        <v>6</v>
      </c>
      <c r="H7" s="24"/>
      <c r="I7" s="24">
        <v>10</v>
      </c>
      <c r="J7" s="24">
        <f t="shared" si="1"/>
        <v>4</v>
      </c>
      <c r="K7" s="24">
        <v>0.5</v>
      </c>
      <c r="L7" s="24">
        <v>0.5</v>
      </c>
      <c r="M7" s="49">
        <v>1.70942857142857</v>
      </c>
      <c r="N7" s="24"/>
      <c r="O7" s="24"/>
      <c r="P7" s="24">
        <v>2.2000000000000002</v>
      </c>
      <c r="Q7" s="24"/>
      <c r="R7" s="24"/>
      <c r="S7" s="24"/>
      <c r="T7" s="24"/>
      <c r="U7" s="49">
        <f t="shared" si="2"/>
        <v>4.9094285714285704</v>
      </c>
      <c r="V7" s="24"/>
      <c r="W7" s="24"/>
      <c r="X7" s="49">
        <f t="shared" si="3"/>
        <v>81.154428571428582</v>
      </c>
      <c r="Y7" s="24">
        <v>4</v>
      </c>
      <c r="Z7" s="24"/>
      <c r="AA7" s="32">
        <v>10</v>
      </c>
      <c r="AB7" s="24">
        <f t="shared" si="4"/>
        <v>6</v>
      </c>
      <c r="AC7" s="24" t="s">
        <v>35</v>
      </c>
      <c r="AD7" s="48" t="s">
        <v>29</v>
      </c>
      <c r="AE7" s="50">
        <v>0.42849999999999999</v>
      </c>
    </row>
    <row r="8" spans="1:31" ht="15">
      <c r="A8" s="24">
        <v>4</v>
      </c>
      <c r="B8" s="24">
        <v>25112101</v>
      </c>
      <c r="C8" s="24" t="s">
        <v>32</v>
      </c>
      <c r="D8" s="31">
        <v>1120211076</v>
      </c>
      <c r="E8" s="24">
        <v>91.46</v>
      </c>
      <c r="F8" s="24">
        <f t="shared" si="0"/>
        <v>77.741</v>
      </c>
      <c r="G8" s="24">
        <v>1</v>
      </c>
      <c r="H8" s="24"/>
      <c r="I8" s="24">
        <v>8</v>
      </c>
      <c r="J8" s="24">
        <f t="shared" si="1"/>
        <v>7</v>
      </c>
      <c r="K8" s="24">
        <v>0.5</v>
      </c>
      <c r="L8" s="24">
        <v>0.5</v>
      </c>
      <c r="M8" s="49">
        <v>1.74857142857143</v>
      </c>
      <c r="N8" s="24"/>
      <c r="O8" s="24"/>
      <c r="P8" s="24"/>
      <c r="Q8" s="24"/>
      <c r="R8" s="24"/>
      <c r="S8" s="24"/>
      <c r="T8" s="24"/>
      <c r="U8" s="49">
        <f t="shared" si="2"/>
        <v>2.74857142857143</v>
      </c>
      <c r="V8" s="24"/>
      <c r="W8" s="24"/>
      <c r="X8" s="49">
        <f t="shared" si="3"/>
        <v>80.489571428571423</v>
      </c>
      <c r="Y8" s="24">
        <v>5</v>
      </c>
      <c r="Z8" s="24"/>
      <c r="AA8" s="32">
        <v>9</v>
      </c>
      <c r="AB8" s="24">
        <f t="shared" si="4"/>
        <v>4</v>
      </c>
      <c r="AC8" s="24" t="s">
        <v>35</v>
      </c>
      <c r="AD8" s="24"/>
    </row>
    <row r="9" spans="1:31" ht="15">
      <c r="A9" s="24">
        <v>5</v>
      </c>
      <c r="B9" s="24">
        <v>25112101</v>
      </c>
      <c r="C9" s="24" t="s">
        <v>32</v>
      </c>
      <c r="D9" s="31">
        <v>1120213067</v>
      </c>
      <c r="E9" s="24">
        <v>87.63</v>
      </c>
      <c r="F9" s="24">
        <f t="shared" si="0"/>
        <v>74.485499999999988</v>
      </c>
      <c r="G9" s="24">
        <v>9</v>
      </c>
      <c r="H9" s="24"/>
      <c r="I9" s="24">
        <v>2</v>
      </c>
      <c r="J9" s="24">
        <f t="shared" si="1"/>
        <v>-7</v>
      </c>
      <c r="K9" s="24">
        <v>0.5</v>
      </c>
      <c r="L9" s="24">
        <v>0.5</v>
      </c>
      <c r="M9" s="49">
        <v>1.74857142857143</v>
      </c>
      <c r="N9" s="24"/>
      <c r="O9" s="24"/>
      <c r="P9" s="24">
        <v>3.2</v>
      </c>
      <c r="Q9" s="24"/>
      <c r="R9" s="24"/>
      <c r="S9" s="24"/>
      <c r="T9" s="24"/>
      <c r="U9" s="49">
        <f t="shared" si="2"/>
        <v>5.9485714285714302</v>
      </c>
      <c r="V9" s="24"/>
      <c r="W9" s="24"/>
      <c r="X9" s="49">
        <f t="shared" si="3"/>
        <v>80.434071428571414</v>
      </c>
      <c r="Y9" s="24">
        <v>6</v>
      </c>
      <c r="Z9" s="24"/>
      <c r="AA9" s="32">
        <v>4</v>
      </c>
      <c r="AB9" s="24">
        <f t="shared" si="4"/>
        <v>-2</v>
      </c>
      <c r="AC9" s="24" t="s">
        <v>35</v>
      </c>
      <c r="AD9" s="24"/>
    </row>
    <row r="10" spans="1:31" ht="15">
      <c r="A10" s="24">
        <v>6</v>
      </c>
      <c r="B10" s="24">
        <v>25112101</v>
      </c>
      <c r="C10" s="24" t="s">
        <v>32</v>
      </c>
      <c r="D10" s="31">
        <v>1120211775</v>
      </c>
      <c r="E10" s="24">
        <v>90.22</v>
      </c>
      <c r="F10" s="24">
        <f t="shared" si="0"/>
        <v>76.686999999999998</v>
      </c>
      <c r="G10" s="24">
        <v>3</v>
      </c>
      <c r="H10" s="24"/>
      <c r="I10" s="24">
        <v>7</v>
      </c>
      <c r="J10" s="24">
        <f t="shared" si="1"/>
        <v>4</v>
      </c>
      <c r="K10" s="24">
        <v>0.5</v>
      </c>
      <c r="L10" s="24">
        <v>0.5</v>
      </c>
      <c r="M10" s="49">
        <v>1.6502857142857099</v>
      </c>
      <c r="N10" s="24">
        <v>0.4</v>
      </c>
      <c r="O10" s="24"/>
      <c r="P10" s="24"/>
      <c r="Q10" s="24">
        <v>0.2</v>
      </c>
      <c r="R10" s="24"/>
      <c r="S10" s="24"/>
      <c r="T10" s="24"/>
      <c r="U10" s="49">
        <f t="shared" si="2"/>
        <v>3.25028571428571</v>
      </c>
      <c r="V10" s="24"/>
      <c r="W10" s="24"/>
      <c r="X10" s="49">
        <f t="shared" si="3"/>
        <v>79.937285714285707</v>
      </c>
      <c r="Y10" s="24">
        <v>7</v>
      </c>
      <c r="Z10" s="24"/>
      <c r="AA10" s="32">
        <v>5</v>
      </c>
      <c r="AB10" s="24">
        <f t="shared" si="4"/>
        <v>-2</v>
      </c>
      <c r="AC10" s="24"/>
      <c r="AD10" s="24"/>
    </row>
    <row r="11" spans="1:31" ht="15">
      <c r="A11" s="24">
        <v>7</v>
      </c>
      <c r="B11" s="24">
        <v>25112101</v>
      </c>
      <c r="C11" s="24" t="s">
        <v>32</v>
      </c>
      <c r="D11" s="31">
        <v>1120210715</v>
      </c>
      <c r="E11" s="24">
        <v>90.07</v>
      </c>
      <c r="F11" s="24">
        <f t="shared" si="0"/>
        <v>76.559499999999986</v>
      </c>
      <c r="G11" s="24">
        <v>5</v>
      </c>
      <c r="H11" s="24"/>
      <c r="I11" s="24"/>
      <c r="J11" s="24"/>
      <c r="K11" s="24">
        <v>0.5</v>
      </c>
      <c r="L11" s="24">
        <v>0.5</v>
      </c>
      <c r="M11" s="49">
        <v>1.6502857142857099</v>
      </c>
      <c r="N11" s="24"/>
      <c r="O11" s="24"/>
      <c r="P11" s="24"/>
      <c r="Q11" s="24"/>
      <c r="R11" s="24"/>
      <c r="S11" s="24"/>
      <c r="T11" s="24"/>
      <c r="U11" s="49">
        <f t="shared" si="2"/>
        <v>2.6502857142857099</v>
      </c>
      <c r="V11" s="24"/>
      <c r="W11" s="24"/>
      <c r="X11" s="49">
        <f t="shared" si="3"/>
        <v>79.209785714285701</v>
      </c>
      <c r="Y11" s="24">
        <v>8</v>
      </c>
      <c r="Z11" s="24"/>
      <c r="AA11" s="32"/>
      <c r="AB11" s="24"/>
      <c r="AC11" s="24"/>
      <c r="AD11" s="24"/>
    </row>
    <row r="12" spans="1:31" ht="15">
      <c r="A12" s="24">
        <v>9</v>
      </c>
      <c r="B12" s="24">
        <v>25112101</v>
      </c>
      <c r="C12" s="24" t="s">
        <v>32</v>
      </c>
      <c r="D12" s="31">
        <v>1120201623</v>
      </c>
      <c r="E12" s="24">
        <v>89.51</v>
      </c>
      <c r="F12" s="24">
        <f t="shared" si="0"/>
        <v>76.083500000000001</v>
      </c>
      <c r="G12" s="24">
        <v>7</v>
      </c>
      <c r="H12" s="24"/>
      <c r="I12" s="24">
        <v>5</v>
      </c>
      <c r="J12" s="24">
        <f t="shared" ref="J12:J17" si="5">I12-G12</f>
        <v>-2</v>
      </c>
      <c r="K12" s="24">
        <v>0.5</v>
      </c>
      <c r="L12" s="24">
        <v>0.5</v>
      </c>
      <c r="M12" s="49">
        <v>1.6497142857142899</v>
      </c>
      <c r="N12" s="24">
        <v>0.3</v>
      </c>
      <c r="O12" s="24"/>
      <c r="P12" s="24"/>
      <c r="Q12" s="24"/>
      <c r="R12" s="24"/>
      <c r="S12" s="24"/>
      <c r="T12" s="24"/>
      <c r="U12" s="49">
        <f t="shared" si="2"/>
        <v>2.9497142857142897</v>
      </c>
      <c r="V12" s="24"/>
      <c r="W12" s="24"/>
      <c r="X12" s="49">
        <f t="shared" si="3"/>
        <v>79.033214285714294</v>
      </c>
      <c r="Y12" s="24">
        <v>9</v>
      </c>
      <c r="Z12" s="24"/>
      <c r="AA12" s="32">
        <v>8</v>
      </c>
      <c r="AB12" s="24">
        <f t="shared" ref="AB12:AB17" si="6">AA12-Y12</f>
        <v>-1</v>
      </c>
      <c r="AC12" s="24"/>
      <c r="AD12" s="24"/>
    </row>
    <row r="13" spans="1:31" ht="15">
      <c r="A13" s="24">
        <v>10</v>
      </c>
      <c r="B13" s="24">
        <v>25112101</v>
      </c>
      <c r="C13" s="24" t="s">
        <v>32</v>
      </c>
      <c r="D13" s="31">
        <v>1120212887</v>
      </c>
      <c r="E13" s="24">
        <v>85.42</v>
      </c>
      <c r="F13" s="24">
        <f t="shared" si="0"/>
        <v>72.606999999999999</v>
      </c>
      <c r="G13" s="24">
        <v>10</v>
      </c>
      <c r="H13" s="24"/>
      <c r="I13" s="24">
        <v>9</v>
      </c>
      <c r="J13" s="24">
        <f t="shared" si="5"/>
        <v>-1</v>
      </c>
      <c r="K13" s="24">
        <v>0.5</v>
      </c>
      <c r="L13" s="24">
        <v>0.5</v>
      </c>
      <c r="M13" s="49">
        <v>1.6417142857142899</v>
      </c>
      <c r="N13" s="24">
        <v>0.8</v>
      </c>
      <c r="O13" s="24"/>
      <c r="P13" s="24"/>
      <c r="Q13" s="24"/>
      <c r="R13" s="24"/>
      <c r="S13" s="24"/>
      <c r="T13" s="24"/>
      <c r="U13" s="49">
        <f t="shared" si="2"/>
        <v>3.4417142857142897</v>
      </c>
      <c r="V13" s="24"/>
      <c r="W13" s="24"/>
      <c r="X13" s="49">
        <f t="shared" si="3"/>
        <v>76.048714285714283</v>
      </c>
      <c r="Y13" s="24">
        <v>10</v>
      </c>
      <c r="Z13" s="24"/>
      <c r="AA13" s="32">
        <v>7</v>
      </c>
      <c r="AB13" s="24">
        <f t="shared" si="6"/>
        <v>-3</v>
      </c>
      <c r="AC13" s="24"/>
      <c r="AD13" s="24"/>
    </row>
    <row r="14" spans="1:31" ht="15">
      <c r="A14" s="24">
        <v>11</v>
      </c>
      <c r="B14" s="24">
        <v>25112101</v>
      </c>
      <c r="C14" s="24" t="s">
        <v>32</v>
      </c>
      <c r="D14" s="31">
        <v>1120214012</v>
      </c>
      <c r="E14" s="24">
        <v>84.3</v>
      </c>
      <c r="F14" s="24">
        <f t="shared" si="0"/>
        <v>71.655000000000001</v>
      </c>
      <c r="G14" s="24">
        <v>11</v>
      </c>
      <c r="H14" s="24"/>
      <c r="I14" s="24">
        <v>12</v>
      </c>
      <c r="J14" s="24">
        <f t="shared" si="5"/>
        <v>1</v>
      </c>
      <c r="K14" s="24">
        <v>0.5</v>
      </c>
      <c r="L14" s="24">
        <v>0.5</v>
      </c>
      <c r="M14" s="49">
        <v>1.73714285714286</v>
      </c>
      <c r="N14" s="24"/>
      <c r="O14" s="24"/>
      <c r="P14" s="24"/>
      <c r="Q14" s="24"/>
      <c r="R14" s="24"/>
      <c r="S14" s="24"/>
      <c r="T14" s="24"/>
      <c r="U14" s="49">
        <f t="shared" si="2"/>
        <v>2.7371428571428602</v>
      </c>
      <c r="V14" s="24"/>
      <c r="W14" s="24"/>
      <c r="X14" s="49">
        <f t="shared" si="3"/>
        <v>74.392142857142858</v>
      </c>
      <c r="Y14" s="24">
        <v>11</v>
      </c>
      <c r="Z14" s="24"/>
      <c r="AA14" s="32">
        <v>11</v>
      </c>
      <c r="AB14" s="24">
        <f t="shared" si="6"/>
        <v>0</v>
      </c>
      <c r="AC14" s="24"/>
      <c r="AD14" s="24"/>
    </row>
    <row r="15" spans="1:31" ht="15">
      <c r="A15" s="24">
        <v>12</v>
      </c>
      <c r="B15" s="24">
        <v>25112101</v>
      </c>
      <c r="C15" s="24" t="s">
        <v>32</v>
      </c>
      <c r="D15" s="31">
        <v>1120214018</v>
      </c>
      <c r="E15" s="24">
        <v>83.5</v>
      </c>
      <c r="F15" s="24">
        <f t="shared" si="0"/>
        <v>70.974999999999994</v>
      </c>
      <c r="G15" s="24">
        <v>12</v>
      </c>
      <c r="H15" s="24"/>
      <c r="I15" s="24">
        <v>11</v>
      </c>
      <c r="J15" s="24">
        <f t="shared" si="5"/>
        <v>-1</v>
      </c>
      <c r="K15" s="24">
        <v>0.5</v>
      </c>
      <c r="L15" s="24">
        <v>0.5</v>
      </c>
      <c r="M15" s="49">
        <v>1.73714285714286</v>
      </c>
      <c r="N15" s="24"/>
      <c r="O15" s="24"/>
      <c r="P15" s="24"/>
      <c r="Q15" s="24"/>
      <c r="R15" s="24"/>
      <c r="S15" s="24"/>
      <c r="T15" s="24"/>
      <c r="U15" s="49">
        <f t="shared" si="2"/>
        <v>2.7371428571428602</v>
      </c>
      <c r="V15" s="24"/>
      <c r="W15" s="24"/>
      <c r="X15" s="49">
        <f t="shared" si="3"/>
        <v>73.712142857142851</v>
      </c>
      <c r="Y15" s="24">
        <v>12</v>
      </c>
      <c r="Z15" s="24"/>
      <c r="AA15" s="32">
        <v>13</v>
      </c>
      <c r="AB15" s="24">
        <f t="shared" si="6"/>
        <v>1</v>
      </c>
      <c r="AC15" s="24"/>
      <c r="AD15" s="24"/>
    </row>
    <row r="16" spans="1:31" ht="15">
      <c r="A16" s="24">
        <v>13</v>
      </c>
      <c r="B16" s="24">
        <v>25112101</v>
      </c>
      <c r="C16" s="24" t="s">
        <v>32</v>
      </c>
      <c r="D16" s="31">
        <v>1120202366</v>
      </c>
      <c r="E16" s="24">
        <v>81.98</v>
      </c>
      <c r="F16" s="24">
        <f t="shared" si="0"/>
        <v>69.683000000000007</v>
      </c>
      <c r="G16" s="24">
        <v>13</v>
      </c>
      <c r="H16" s="24"/>
      <c r="I16" s="24">
        <v>13</v>
      </c>
      <c r="J16" s="24">
        <f t="shared" si="5"/>
        <v>0</v>
      </c>
      <c r="K16" s="24">
        <v>0.5</v>
      </c>
      <c r="L16" s="24">
        <v>0.5</v>
      </c>
      <c r="M16" s="49">
        <v>1.698</v>
      </c>
      <c r="N16" s="24"/>
      <c r="O16" s="24"/>
      <c r="P16" s="24"/>
      <c r="Q16" s="24"/>
      <c r="R16" s="24"/>
      <c r="S16" s="24"/>
      <c r="T16" s="24"/>
      <c r="U16" s="49">
        <f t="shared" si="2"/>
        <v>2.698</v>
      </c>
      <c r="V16" s="24"/>
      <c r="W16" s="24"/>
      <c r="X16" s="49">
        <f t="shared" si="3"/>
        <v>72.381</v>
      </c>
      <c r="Y16" s="24">
        <v>13</v>
      </c>
      <c r="Z16" s="24"/>
      <c r="AA16" s="32">
        <v>12</v>
      </c>
      <c r="AB16" s="24">
        <f t="shared" si="6"/>
        <v>-1</v>
      </c>
      <c r="AC16" s="24"/>
      <c r="AD16" s="24"/>
    </row>
    <row r="17" spans="1:30" ht="15">
      <c r="A17" s="24">
        <v>14</v>
      </c>
      <c r="B17" s="24">
        <v>25112101</v>
      </c>
      <c r="C17" s="24" t="s">
        <v>32</v>
      </c>
      <c r="D17" s="31">
        <v>1120214020</v>
      </c>
      <c r="E17" s="24">
        <v>80.400000000000006</v>
      </c>
      <c r="F17" s="24">
        <f t="shared" si="0"/>
        <v>68.34</v>
      </c>
      <c r="G17" s="24">
        <v>14</v>
      </c>
      <c r="H17" s="24"/>
      <c r="I17" s="24">
        <v>14</v>
      </c>
      <c r="J17" s="24">
        <f t="shared" si="5"/>
        <v>0</v>
      </c>
      <c r="K17" s="24">
        <v>0.5</v>
      </c>
      <c r="L17" s="24">
        <v>0.5</v>
      </c>
      <c r="M17" s="49">
        <v>1.74857142857143</v>
      </c>
      <c r="N17" s="24"/>
      <c r="O17" s="24"/>
      <c r="P17" s="24"/>
      <c r="Q17" s="24"/>
      <c r="R17" s="24"/>
      <c r="S17" s="24"/>
      <c r="T17" s="24"/>
      <c r="U17" s="49">
        <f t="shared" si="2"/>
        <v>2.74857142857143</v>
      </c>
      <c r="V17" s="24"/>
      <c r="W17" s="24"/>
      <c r="X17" s="49">
        <f t="shared" si="3"/>
        <v>71.088571428571427</v>
      </c>
      <c r="Y17" s="24">
        <v>14</v>
      </c>
      <c r="Z17" s="24"/>
      <c r="AA17" s="32">
        <v>14</v>
      </c>
      <c r="AB17" s="24">
        <f t="shared" si="6"/>
        <v>0</v>
      </c>
      <c r="AC17" s="24"/>
      <c r="AD17" s="24"/>
    </row>
  </sheetData>
  <mergeCells count="30"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D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</mergeCells>
  <phoneticPr fontId="2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8"/>
  <sheetViews>
    <sheetView zoomScale="85" zoomScaleNormal="85" workbookViewId="0">
      <selection activeCell="G8" sqref="G8"/>
    </sheetView>
  </sheetViews>
  <sheetFormatPr defaultColWidth="9.6640625" defaultRowHeight="14.4"/>
  <cols>
    <col min="4" max="4" width="16.5546875" customWidth="1"/>
    <col min="24" max="24" width="11.109375" customWidth="1"/>
  </cols>
  <sheetData>
    <row r="1" spans="1:25" ht="20.399999999999999">
      <c r="A1" s="33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1"/>
      <c r="Y1" s="1"/>
    </row>
    <row r="2" spans="1:25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37</v>
      </c>
      <c r="G2" s="41" t="s">
        <v>7</v>
      </c>
      <c r="H2" s="41" t="s">
        <v>9</v>
      </c>
      <c r="I2" s="41" t="s">
        <v>10</v>
      </c>
      <c r="J2" s="41" t="s">
        <v>11</v>
      </c>
      <c r="K2" s="42"/>
      <c r="L2" s="41" t="s">
        <v>12</v>
      </c>
      <c r="M2" s="41" t="s">
        <v>13</v>
      </c>
      <c r="N2" s="41" t="s">
        <v>14</v>
      </c>
      <c r="O2" s="41" t="s">
        <v>15</v>
      </c>
      <c r="P2" s="41" t="s">
        <v>16</v>
      </c>
      <c r="Q2" s="41" t="s">
        <v>17</v>
      </c>
      <c r="R2" s="41" t="s">
        <v>18</v>
      </c>
      <c r="S2" s="41" t="s">
        <v>19</v>
      </c>
      <c r="T2" s="41" t="s">
        <v>23</v>
      </c>
      <c r="U2" s="41" t="s">
        <v>24</v>
      </c>
      <c r="V2" s="41" t="s">
        <v>26</v>
      </c>
      <c r="W2" s="41" t="s">
        <v>27</v>
      </c>
      <c r="X2" s="35" t="s">
        <v>28</v>
      </c>
      <c r="Y2" s="39" t="s">
        <v>29</v>
      </c>
    </row>
    <row r="3" spans="1:25" ht="36">
      <c r="A3" s="42"/>
      <c r="B3" s="42"/>
      <c r="C3" s="42"/>
      <c r="D3" s="42"/>
      <c r="E3" s="42"/>
      <c r="F3" s="42"/>
      <c r="G3" s="42"/>
      <c r="H3" s="42"/>
      <c r="I3" s="42"/>
      <c r="J3" s="2" t="s">
        <v>30</v>
      </c>
      <c r="K3" s="2" t="s">
        <v>38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36"/>
      <c r="Y3" s="40"/>
    </row>
    <row r="4" spans="1:25">
      <c r="A4" s="9">
        <v>1</v>
      </c>
      <c r="B4" s="26" t="s">
        <v>39</v>
      </c>
      <c r="C4" s="9" t="s">
        <v>40</v>
      </c>
      <c r="D4" s="26" t="s">
        <v>41</v>
      </c>
      <c r="E4" s="1">
        <v>91.679199999999994</v>
      </c>
      <c r="F4" s="1">
        <f t="shared" ref="F4:F16" si="0">E4*0.85</f>
        <v>77.927319999999995</v>
      </c>
      <c r="G4" s="1">
        <v>1</v>
      </c>
      <c r="H4" s="1">
        <v>1</v>
      </c>
      <c r="I4" s="1">
        <v>0</v>
      </c>
      <c r="J4" s="28">
        <v>0.5</v>
      </c>
      <c r="K4" s="28">
        <v>0.5</v>
      </c>
      <c r="L4" s="5">
        <v>1.65</v>
      </c>
      <c r="M4" s="28">
        <v>1.5</v>
      </c>
      <c r="N4" s="28">
        <v>0.5</v>
      </c>
      <c r="O4" s="28">
        <v>4</v>
      </c>
      <c r="P4" s="28">
        <v>0</v>
      </c>
      <c r="Q4" s="28">
        <v>0.4</v>
      </c>
      <c r="R4" s="1">
        <v>0</v>
      </c>
      <c r="S4" s="1">
        <v>0</v>
      </c>
      <c r="T4" s="1">
        <f t="shared" ref="T4:T16" si="1">F4+J4+K4+L4+M4+N4+O4+P4+Q4</f>
        <v>86.977320000000006</v>
      </c>
      <c r="U4" s="1">
        <v>1</v>
      </c>
      <c r="V4" s="1">
        <v>1</v>
      </c>
      <c r="W4" s="1">
        <f t="shared" ref="W4:W17" si="2">V4-U4</f>
        <v>0</v>
      </c>
      <c r="X4" s="24" t="s">
        <v>33</v>
      </c>
      <c r="Y4" s="5"/>
    </row>
    <row r="5" spans="1:25">
      <c r="A5" s="9">
        <v>2</v>
      </c>
      <c r="B5" s="26" t="s">
        <v>39</v>
      </c>
      <c r="C5" s="9" t="s">
        <v>40</v>
      </c>
      <c r="D5" s="26" t="s">
        <v>42</v>
      </c>
      <c r="E5" s="1">
        <v>91.113200000000006</v>
      </c>
      <c r="F5" s="1">
        <f t="shared" si="0"/>
        <v>77.446219999999997</v>
      </c>
      <c r="G5" s="1">
        <v>3</v>
      </c>
      <c r="H5" s="1">
        <v>3</v>
      </c>
      <c r="I5" s="1">
        <f t="shared" ref="I5:I16" si="3">H5-G5</f>
        <v>0</v>
      </c>
      <c r="J5" s="29">
        <v>0.5</v>
      </c>
      <c r="K5" s="29">
        <v>0.5</v>
      </c>
      <c r="L5" s="30">
        <v>1.6497142857142899</v>
      </c>
      <c r="M5" s="29">
        <v>1</v>
      </c>
      <c r="N5" s="29">
        <v>0</v>
      </c>
      <c r="O5" s="29">
        <v>4</v>
      </c>
      <c r="P5" s="29">
        <v>0</v>
      </c>
      <c r="Q5" s="29">
        <v>0.4</v>
      </c>
      <c r="R5" s="1">
        <v>0</v>
      </c>
      <c r="S5" s="1">
        <v>0</v>
      </c>
      <c r="T5" s="1">
        <f t="shared" si="1"/>
        <v>85.495934285714299</v>
      </c>
      <c r="U5" s="1">
        <v>2</v>
      </c>
      <c r="V5" s="1">
        <v>2</v>
      </c>
      <c r="W5" s="1">
        <f t="shared" si="2"/>
        <v>0</v>
      </c>
      <c r="X5" s="24" t="s">
        <v>34</v>
      </c>
      <c r="Y5" s="5"/>
    </row>
    <row r="6" spans="1:25">
      <c r="A6" s="9">
        <v>3</v>
      </c>
      <c r="B6" s="26" t="s">
        <v>39</v>
      </c>
      <c r="C6" s="9" t="s">
        <v>40</v>
      </c>
      <c r="D6" s="26" t="s">
        <v>43</v>
      </c>
      <c r="E6" s="27">
        <v>90.867900000000006</v>
      </c>
      <c r="F6" s="1">
        <f t="shared" si="0"/>
        <v>77.237715000000009</v>
      </c>
      <c r="G6" s="1">
        <v>4</v>
      </c>
      <c r="H6" s="1">
        <v>4</v>
      </c>
      <c r="I6" s="1">
        <f t="shared" si="3"/>
        <v>0</v>
      </c>
      <c r="J6" s="5">
        <v>0.5</v>
      </c>
      <c r="K6" s="5">
        <v>0.5</v>
      </c>
      <c r="L6" s="5">
        <v>1.66</v>
      </c>
      <c r="M6" s="5">
        <v>0</v>
      </c>
      <c r="N6" s="5">
        <v>0.5</v>
      </c>
      <c r="O6" s="5">
        <v>4</v>
      </c>
      <c r="P6" s="5">
        <v>0</v>
      </c>
      <c r="Q6" s="5">
        <v>0.4</v>
      </c>
      <c r="R6" s="5">
        <v>0</v>
      </c>
      <c r="S6" s="1">
        <v>0</v>
      </c>
      <c r="T6" s="1">
        <f t="shared" si="1"/>
        <v>84.797715000000011</v>
      </c>
      <c r="U6" s="1">
        <v>3</v>
      </c>
      <c r="V6" s="1">
        <v>3</v>
      </c>
      <c r="W6" s="1">
        <f t="shared" si="2"/>
        <v>0</v>
      </c>
      <c r="X6" s="24" t="s">
        <v>34</v>
      </c>
      <c r="Y6" s="5"/>
    </row>
    <row r="7" spans="1:25">
      <c r="A7" s="9">
        <v>4</v>
      </c>
      <c r="B7" s="26" t="s">
        <v>39</v>
      </c>
      <c r="C7" s="9" t="s">
        <v>40</v>
      </c>
      <c r="D7" s="26" t="s">
        <v>44</v>
      </c>
      <c r="E7" s="27">
        <v>91.320800000000006</v>
      </c>
      <c r="F7" s="1">
        <f t="shared" si="0"/>
        <v>77.622680000000003</v>
      </c>
      <c r="G7" s="1">
        <v>2</v>
      </c>
      <c r="H7" s="1">
        <v>8</v>
      </c>
      <c r="I7" s="1">
        <f t="shared" si="3"/>
        <v>6</v>
      </c>
      <c r="J7" s="29">
        <v>0.5</v>
      </c>
      <c r="K7" s="29">
        <v>0.5</v>
      </c>
      <c r="L7" s="30">
        <v>1.6662857142857099</v>
      </c>
      <c r="M7" s="29">
        <v>0</v>
      </c>
      <c r="N7" s="29">
        <v>0</v>
      </c>
      <c r="O7" s="29">
        <v>3.5</v>
      </c>
      <c r="P7" s="29">
        <v>0</v>
      </c>
      <c r="Q7" s="29">
        <v>0</v>
      </c>
      <c r="R7" s="1">
        <v>0</v>
      </c>
      <c r="S7" s="1">
        <v>0</v>
      </c>
      <c r="T7" s="1">
        <f t="shared" si="1"/>
        <v>83.788965714285709</v>
      </c>
      <c r="U7" s="1">
        <v>4</v>
      </c>
      <c r="V7" s="1">
        <v>5</v>
      </c>
      <c r="W7" s="1">
        <f t="shared" si="2"/>
        <v>1</v>
      </c>
      <c r="X7" s="24" t="s">
        <v>35</v>
      </c>
      <c r="Y7" s="5"/>
    </row>
    <row r="8" spans="1:25">
      <c r="A8" s="9">
        <v>5</v>
      </c>
      <c r="B8" s="26" t="s">
        <v>39</v>
      </c>
      <c r="C8" s="9" t="s">
        <v>40</v>
      </c>
      <c r="D8" s="26" t="s">
        <v>45</v>
      </c>
      <c r="E8" s="1">
        <v>88.396199999999993</v>
      </c>
      <c r="F8" s="1">
        <f t="shared" si="0"/>
        <v>75.136769999999999</v>
      </c>
      <c r="G8" s="1">
        <v>6</v>
      </c>
      <c r="H8" s="1">
        <v>7</v>
      </c>
      <c r="I8" s="1">
        <f t="shared" si="3"/>
        <v>1</v>
      </c>
      <c r="J8" s="5">
        <v>0.5</v>
      </c>
      <c r="K8" s="5">
        <v>0.5</v>
      </c>
      <c r="L8" s="5">
        <v>1.66</v>
      </c>
      <c r="M8" s="5">
        <v>0</v>
      </c>
      <c r="N8" s="5">
        <v>0</v>
      </c>
      <c r="O8" s="5">
        <v>4</v>
      </c>
      <c r="P8" s="5">
        <v>0</v>
      </c>
      <c r="Q8" s="5">
        <v>0</v>
      </c>
      <c r="R8" s="5">
        <v>0</v>
      </c>
      <c r="S8" s="1">
        <v>0</v>
      </c>
      <c r="T8" s="1">
        <f t="shared" si="1"/>
        <v>81.796769999999995</v>
      </c>
      <c r="U8" s="1">
        <v>5</v>
      </c>
      <c r="V8" s="1">
        <v>9</v>
      </c>
      <c r="W8" s="1">
        <f t="shared" si="2"/>
        <v>4</v>
      </c>
      <c r="X8" s="24" t="s">
        <v>35</v>
      </c>
      <c r="Y8" s="5"/>
    </row>
    <row r="9" spans="1:25">
      <c r="A9" s="9">
        <v>6</v>
      </c>
      <c r="B9" s="26" t="s">
        <v>39</v>
      </c>
      <c r="C9" s="9" t="s">
        <v>40</v>
      </c>
      <c r="D9" s="26" t="s">
        <v>46</v>
      </c>
      <c r="E9" s="1">
        <v>90.566000000000003</v>
      </c>
      <c r="F9" s="1">
        <f t="shared" si="0"/>
        <v>76.981099999999998</v>
      </c>
      <c r="G9" s="1">
        <v>5</v>
      </c>
      <c r="H9" s="1">
        <v>2</v>
      </c>
      <c r="I9" s="1">
        <f t="shared" si="3"/>
        <v>-3</v>
      </c>
      <c r="J9" s="29">
        <v>0.5</v>
      </c>
      <c r="K9" s="29">
        <v>0.5</v>
      </c>
      <c r="L9" s="30">
        <v>1.70428571428571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1">
        <v>0</v>
      </c>
      <c r="S9" s="1">
        <v>0</v>
      </c>
      <c r="T9" s="1">
        <f t="shared" si="1"/>
        <v>79.685385714285701</v>
      </c>
      <c r="U9" s="1">
        <v>6</v>
      </c>
      <c r="V9" s="1">
        <v>6</v>
      </c>
      <c r="W9" s="1">
        <f t="shared" si="2"/>
        <v>0</v>
      </c>
      <c r="X9" s="24" t="s">
        <v>35</v>
      </c>
      <c r="Y9" s="5"/>
    </row>
    <row r="10" spans="1:25">
      <c r="A10" s="9">
        <v>7</v>
      </c>
      <c r="B10" s="26" t="s">
        <v>39</v>
      </c>
      <c r="C10" s="9" t="s">
        <v>40</v>
      </c>
      <c r="D10" s="26" t="s">
        <v>47</v>
      </c>
      <c r="E10" s="1">
        <v>84.433999999999997</v>
      </c>
      <c r="F10" s="1">
        <f t="shared" si="0"/>
        <v>71.768900000000002</v>
      </c>
      <c r="G10" s="1">
        <v>7</v>
      </c>
      <c r="H10" s="1">
        <v>9</v>
      </c>
      <c r="I10" s="1">
        <f t="shared" si="3"/>
        <v>2</v>
      </c>
      <c r="J10" s="5">
        <v>0.5</v>
      </c>
      <c r="K10" s="5">
        <v>0.5</v>
      </c>
      <c r="L10" s="5">
        <v>1.66</v>
      </c>
      <c r="M10" s="5">
        <v>0.4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">
        <v>0</v>
      </c>
      <c r="T10" s="1">
        <f t="shared" si="1"/>
        <v>74.828900000000004</v>
      </c>
      <c r="U10" s="1">
        <v>7</v>
      </c>
      <c r="V10" s="1">
        <v>8</v>
      </c>
      <c r="W10" s="1">
        <f t="shared" si="2"/>
        <v>1</v>
      </c>
      <c r="X10" s="24"/>
      <c r="Y10" s="5"/>
    </row>
    <row r="11" spans="1:25">
      <c r="A11" s="9">
        <v>8</v>
      </c>
      <c r="B11" s="26" t="s">
        <v>39</v>
      </c>
      <c r="C11" s="9" t="s">
        <v>40</v>
      </c>
      <c r="D11" s="26" t="s">
        <v>48</v>
      </c>
      <c r="E11" s="1">
        <v>84.076899999999995</v>
      </c>
      <c r="F11" s="1">
        <f t="shared" si="0"/>
        <v>71.465364999999991</v>
      </c>
      <c r="G11" s="1">
        <v>8</v>
      </c>
      <c r="H11" s="1">
        <v>6</v>
      </c>
      <c r="I11" s="1">
        <f t="shared" si="3"/>
        <v>-2</v>
      </c>
      <c r="J11" s="5">
        <v>0.5</v>
      </c>
      <c r="K11" s="5">
        <v>0.5</v>
      </c>
      <c r="L11" s="5">
        <v>1.64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">
        <v>0</v>
      </c>
      <c r="T11" s="1">
        <f t="shared" si="1"/>
        <v>74.105364999999992</v>
      </c>
      <c r="U11" s="1">
        <v>8</v>
      </c>
      <c r="V11" s="1">
        <v>4</v>
      </c>
      <c r="W11" s="1">
        <f t="shared" si="2"/>
        <v>-4</v>
      </c>
      <c r="X11" s="24"/>
      <c r="Y11" s="5"/>
    </row>
    <row r="12" spans="1:25">
      <c r="A12" s="9">
        <v>9</v>
      </c>
      <c r="B12" s="26" t="s">
        <v>39</v>
      </c>
      <c r="C12" s="9" t="s">
        <v>40</v>
      </c>
      <c r="D12" s="26" t="s">
        <v>49</v>
      </c>
      <c r="E12" s="1">
        <v>81.254499999999993</v>
      </c>
      <c r="F12" s="1">
        <f t="shared" si="0"/>
        <v>69.066324999999992</v>
      </c>
      <c r="G12" s="1">
        <v>10</v>
      </c>
      <c r="H12" s="1">
        <v>10</v>
      </c>
      <c r="I12" s="1">
        <f t="shared" si="3"/>
        <v>0</v>
      </c>
      <c r="J12" s="5">
        <v>0.5</v>
      </c>
      <c r="K12" s="5">
        <v>0.5</v>
      </c>
      <c r="L12" s="5">
        <v>1.67</v>
      </c>
      <c r="M12" s="5">
        <v>0.4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">
        <v>0</v>
      </c>
      <c r="T12" s="1">
        <f t="shared" si="1"/>
        <v>72.136324999999999</v>
      </c>
      <c r="U12" s="1">
        <v>9</v>
      </c>
      <c r="V12" s="1">
        <v>10</v>
      </c>
      <c r="W12" s="1">
        <f t="shared" si="2"/>
        <v>1</v>
      </c>
      <c r="X12" s="24"/>
      <c r="Y12" s="5"/>
    </row>
    <row r="13" spans="1:25">
      <c r="A13" s="9">
        <v>10</v>
      </c>
      <c r="B13" s="26">
        <v>25322101</v>
      </c>
      <c r="C13" s="9" t="s">
        <v>40</v>
      </c>
      <c r="D13" s="26" t="s">
        <v>50</v>
      </c>
      <c r="E13" s="1">
        <v>81.370999999999995</v>
      </c>
      <c r="F13" s="1">
        <f t="shared" si="0"/>
        <v>69.165349999999989</v>
      </c>
      <c r="G13" s="1">
        <v>9</v>
      </c>
      <c r="H13" s="1">
        <v>11</v>
      </c>
      <c r="I13" s="1">
        <f t="shared" si="3"/>
        <v>2</v>
      </c>
      <c r="J13" s="28">
        <v>0.5</v>
      </c>
      <c r="K13" s="28">
        <v>0.5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f t="shared" si="1"/>
        <v>70.165349999999989</v>
      </c>
      <c r="U13" s="1">
        <v>10</v>
      </c>
      <c r="V13" s="1">
        <v>14</v>
      </c>
      <c r="W13" s="1">
        <f t="shared" si="2"/>
        <v>4</v>
      </c>
      <c r="X13" s="24"/>
      <c r="Y13" s="5"/>
    </row>
    <row r="14" spans="1:25">
      <c r="A14" s="9">
        <v>11</v>
      </c>
      <c r="B14" s="26" t="s">
        <v>39</v>
      </c>
      <c r="C14" s="9" t="s">
        <v>40</v>
      </c>
      <c r="D14" s="26" t="s">
        <v>51</v>
      </c>
      <c r="E14" s="1">
        <v>73.943399999999997</v>
      </c>
      <c r="F14" s="1">
        <f t="shared" si="0"/>
        <v>62.851889999999997</v>
      </c>
      <c r="G14" s="1">
        <v>11</v>
      </c>
      <c r="H14" s="1">
        <v>12</v>
      </c>
      <c r="I14" s="1">
        <f t="shared" si="3"/>
        <v>1</v>
      </c>
      <c r="J14" s="5">
        <v>0.5</v>
      </c>
      <c r="K14" s="5">
        <v>0.5</v>
      </c>
      <c r="L14" s="5">
        <v>1.63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1">
        <f t="shared" si="1"/>
        <v>65.481889999999993</v>
      </c>
      <c r="U14" s="1">
        <v>11</v>
      </c>
      <c r="V14" s="1">
        <v>11</v>
      </c>
      <c r="W14" s="1">
        <f t="shared" si="2"/>
        <v>0</v>
      </c>
      <c r="X14" s="24"/>
      <c r="Y14" s="5"/>
    </row>
    <row r="15" spans="1:25">
      <c r="A15" s="9">
        <v>12</v>
      </c>
      <c r="B15" s="26" t="s">
        <v>39</v>
      </c>
      <c r="C15" s="9" t="s">
        <v>40</v>
      </c>
      <c r="D15" s="26" t="s">
        <v>52</v>
      </c>
      <c r="E15" s="1">
        <v>73.905699999999996</v>
      </c>
      <c r="F15" s="1">
        <f t="shared" si="0"/>
        <v>62.819844999999994</v>
      </c>
      <c r="G15" s="1">
        <v>12</v>
      </c>
      <c r="H15" s="1">
        <v>14</v>
      </c>
      <c r="I15" s="1">
        <f t="shared" si="3"/>
        <v>2</v>
      </c>
      <c r="J15" s="5">
        <v>0.5</v>
      </c>
      <c r="K15" s="5">
        <v>0.5</v>
      </c>
      <c r="L15" s="5">
        <v>1.63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1">
        <f t="shared" si="1"/>
        <v>65.449844999999996</v>
      </c>
      <c r="U15" s="1">
        <v>12</v>
      </c>
      <c r="V15" s="1">
        <v>13</v>
      </c>
      <c r="W15" s="1">
        <f t="shared" si="2"/>
        <v>1</v>
      </c>
      <c r="X15" s="24"/>
      <c r="Y15" s="5"/>
    </row>
    <row r="16" spans="1:25">
      <c r="A16" s="9">
        <v>13</v>
      </c>
      <c r="B16" s="26" t="s">
        <v>39</v>
      </c>
      <c r="C16" s="9" t="s">
        <v>40</v>
      </c>
      <c r="D16" s="26" t="s">
        <v>53</v>
      </c>
      <c r="E16" s="1">
        <v>73.490600000000001</v>
      </c>
      <c r="F16" s="1">
        <f t="shared" si="0"/>
        <v>62.467010000000002</v>
      </c>
      <c r="G16" s="1">
        <v>13</v>
      </c>
      <c r="H16" s="1">
        <v>13</v>
      </c>
      <c r="I16" s="1">
        <f t="shared" si="3"/>
        <v>0</v>
      </c>
      <c r="J16" s="5">
        <v>0.5</v>
      </c>
      <c r="K16" s="5">
        <v>0.5</v>
      </c>
      <c r="L16" s="5">
        <v>1.63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1">
        <v>0</v>
      </c>
      <c r="T16" s="1">
        <f t="shared" si="1"/>
        <v>65.097009999999997</v>
      </c>
      <c r="U16" s="1">
        <v>13</v>
      </c>
      <c r="V16" s="1">
        <v>12</v>
      </c>
      <c r="W16" s="1">
        <f t="shared" si="2"/>
        <v>-1</v>
      </c>
      <c r="X16" s="24"/>
      <c r="Y16" s="5"/>
    </row>
    <row r="17" spans="1:25">
      <c r="A17" s="9">
        <v>14</v>
      </c>
      <c r="B17" s="26" t="s">
        <v>39</v>
      </c>
      <c r="C17" s="9" t="s">
        <v>40</v>
      </c>
      <c r="D17" s="26" t="s">
        <v>54</v>
      </c>
      <c r="E17" s="1"/>
      <c r="F17" s="1"/>
      <c r="G17" s="1"/>
      <c r="H17" s="1"/>
      <c r="I17" s="1"/>
      <c r="J17" s="1"/>
      <c r="K17" s="1"/>
      <c r="L17" s="8"/>
      <c r="M17" s="8"/>
      <c r="N17" s="8"/>
      <c r="O17" s="8"/>
      <c r="P17" s="8"/>
      <c r="Q17" s="8"/>
      <c r="R17" s="8"/>
      <c r="S17" s="8"/>
      <c r="T17" s="7" t="s">
        <v>55</v>
      </c>
      <c r="U17" s="1"/>
      <c r="V17" s="1"/>
      <c r="W17" s="1">
        <f t="shared" si="2"/>
        <v>0</v>
      </c>
      <c r="X17" s="24"/>
      <c r="Y17" s="5"/>
    </row>
    <row r="18" spans="1: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25"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W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honeticPr fontId="2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3"/>
  <sheetViews>
    <sheetView zoomScale="85" zoomScaleNormal="85" workbookViewId="0">
      <selection activeCell="L16" sqref="L16"/>
    </sheetView>
  </sheetViews>
  <sheetFormatPr defaultColWidth="9.6640625" defaultRowHeight="14.4"/>
  <cols>
    <col min="1" max="3" width="9.6640625" style="48"/>
    <col min="4" max="4" width="14.21875" style="48" customWidth="1"/>
    <col min="5" max="28" width="9.6640625" style="48"/>
    <col min="29" max="29" width="11.77734375" style="48" customWidth="1"/>
    <col min="30" max="30" width="12.33203125" style="48" customWidth="1"/>
    <col min="31" max="16384" width="9.6640625" style="48"/>
  </cols>
  <sheetData>
    <row r="1" spans="1:31" ht="20.399999999999999">
      <c r="A1" s="33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51"/>
      <c r="N1" s="47"/>
      <c r="O1" s="47"/>
      <c r="P1" s="47"/>
      <c r="Q1" s="47"/>
      <c r="R1" s="47"/>
      <c r="S1" s="47"/>
      <c r="T1" s="47"/>
      <c r="U1" s="51"/>
      <c r="V1" s="47"/>
      <c r="W1" s="47"/>
      <c r="X1" s="52"/>
      <c r="Y1" s="47"/>
      <c r="Z1" s="47"/>
      <c r="AA1" s="47"/>
      <c r="AB1" s="47"/>
      <c r="AC1" s="47"/>
      <c r="AD1" s="47"/>
    </row>
    <row r="2" spans="1:31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5" t="s">
        <v>11</v>
      </c>
      <c r="L2" s="36"/>
      <c r="M2" s="35" t="s">
        <v>12</v>
      </c>
      <c r="N2" s="35" t="s">
        <v>13</v>
      </c>
      <c r="O2" s="35" t="s">
        <v>14</v>
      </c>
      <c r="P2" s="35" t="s">
        <v>15</v>
      </c>
      <c r="Q2" s="35" t="s">
        <v>16</v>
      </c>
      <c r="R2" s="35" t="s">
        <v>17</v>
      </c>
      <c r="S2" s="35" t="s">
        <v>18</v>
      </c>
      <c r="T2" s="35" t="s">
        <v>19</v>
      </c>
      <c r="U2" s="37" t="s">
        <v>20</v>
      </c>
      <c r="V2" s="37" t="s">
        <v>21</v>
      </c>
      <c r="W2" s="37" t="s">
        <v>22</v>
      </c>
      <c r="X2" s="44" t="s">
        <v>23</v>
      </c>
      <c r="Y2" s="35" t="s">
        <v>24</v>
      </c>
      <c r="Z2" s="37" t="s">
        <v>25</v>
      </c>
      <c r="AA2" s="35" t="s">
        <v>26</v>
      </c>
      <c r="AB2" s="35" t="s">
        <v>27</v>
      </c>
      <c r="AC2" s="35" t="s">
        <v>28</v>
      </c>
      <c r="AD2" s="39" t="s">
        <v>29</v>
      </c>
    </row>
    <row r="3" spans="1:31" ht="36">
      <c r="A3" s="36"/>
      <c r="B3" s="36"/>
      <c r="C3" s="36"/>
      <c r="D3" s="36"/>
      <c r="E3" s="36"/>
      <c r="F3" s="36"/>
      <c r="G3" s="36"/>
      <c r="H3" s="36"/>
      <c r="I3" s="36"/>
      <c r="J3" s="36"/>
      <c r="K3" s="23" t="s">
        <v>30</v>
      </c>
      <c r="L3" s="23" t="s">
        <v>31</v>
      </c>
      <c r="M3" s="43"/>
      <c r="N3" s="36"/>
      <c r="O3" s="36"/>
      <c r="P3" s="36"/>
      <c r="Q3" s="36"/>
      <c r="R3" s="36"/>
      <c r="S3" s="36"/>
      <c r="T3" s="36"/>
      <c r="U3" s="38"/>
      <c r="V3" s="38"/>
      <c r="W3" s="38"/>
      <c r="X3" s="45"/>
      <c r="Y3" s="36"/>
      <c r="Z3" s="38"/>
      <c r="AA3" s="36"/>
      <c r="AB3" s="36"/>
      <c r="AC3" s="36"/>
      <c r="AD3" s="40"/>
    </row>
    <row r="4" spans="1:31">
      <c r="A4" s="24">
        <v>1</v>
      </c>
      <c r="B4" s="24">
        <v>2101</v>
      </c>
      <c r="C4" s="24" t="s">
        <v>56</v>
      </c>
      <c r="D4" s="53">
        <v>1120211141</v>
      </c>
      <c r="E4" s="24">
        <v>90.358500000000006</v>
      </c>
      <c r="F4" s="24">
        <v>76.804725000000005</v>
      </c>
      <c r="G4" s="24">
        <v>6</v>
      </c>
      <c r="H4" s="54">
        <f t="shared" ref="H4:H42" si="0">G4/39</f>
        <v>0.15384615384615385</v>
      </c>
      <c r="I4" s="24">
        <v>3</v>
      </c>
      <c r="J4" s="24">
        <f t="shared" ref="J4:J42" si="1">I4-G4</f>
        <v>-3</v>
      </c>
      <c r="K4" s="24">
        <v>0.5</v>
      </c>
      <c r="L4" s="24">
        <v>0.5</v>
      </c>
      <c r="M4" s="55">
        <v>1.61</v>
      </c>
      <c r="N4" s="24"/>
      <c r="O4" s="24">
        <v>0.5</v>
      </c>
      <c r="P4" s="24">
        <v>4</v>
      </c>
      <c r="Q4" s="24">
        <v>0.3</v>
      </c>
      <c r="R4" s="24">
        <v>0.7</v>
      </c>
      <c r="S4" s="24"/>
      <c r="T4" s="24"/>
      <c r="U4" s="55">
        <f t="shared" ref="U4:U42" si="2">K4+L4+M4+N4+O4+P4+Q4+R4</f>
        <v>8.11</v>
      </c>
      <c r="V4" s="24">
        <v>3</v>
      </c>
      <c r="W4" s="54">
        <f t="shared" ref="W4:W42" si="3">V4/39</f>
        <v>7.6923076923076927E-2</v>
      </c>
      <c r="X4" s="56">
        <f t="shared" ref="X4:X42" si="4">U4+F4</f>
        <v>84.914725000000004</v>
      </c>
      <c r="Y4" s="24">
        <v>1</v>
      </c>
      <c r="Z4" s="54">
        <f t="shared" ref="Z4:Z42" si="5">Y4/39</f>
        <v>2.564102564102564E-2</v>
      </c>
      <c r="AA4" s="24">
        <v>5</v>
      </c>
      <c r="AB4" s="24">
        <f t="shared" ref="AB4:AB42" si="6">AA4-Y4</f>
        <v>4</v>
      </c>
      <c r="AC4" s="24" t="s">
        <v>33</v>
      </c>
      <c r="AD4" s="24"/>
    </row>
    <row r="5" spans="1:31">
      <c r="A5" s="24">
        <v>2</v>
      </c>
      <c r="B5" s="24">
        <v>2104</v>
      </c>
      <c r="C5" s="24" t="s">
        <v>56</v>
      </c>
      <c r="D5" s="53">
        <v>1120210315</v>
      </c>
      <c r="E5" s="24">
        <v>90.773600000000002</v>
      </c>
      <c r="F5" s="24">
        <v>77.157560000000004</v>
      </c>
      <c r="G5" s="24">
        <v>4</v>
      </c>
      <c r="H5" s="54">
        <f t="shared" si="0"/>
        <v>0.10256410256410256</v>
      </c>
      <c r="I5" s="24">
        <v>5</v>
      </c>
      <c r="J5" s="24">
        <f t="shared" si="1"/>
        <v>1</v>
      </c>
      <c r="K5" s="24">
        <v>0.5</v>
      </c>
      <c r="L5" s="24">
        <v>0.5</v>
      </c>
      <c r="M5" s="55">
        <v>1.64</v>
      </c>
      <c r="N5" s="24">
        <v>0.8</v>
      </c>
      <c r="O5" s="24">
        <v>0</v>
      </c>
      <c r="P5" s="24">
        <v>4</v>
      </c>
      <c r="Q5" s="24">
        <v>0</v>
      </c>
      <c r="R5" s="24">
        <v>0.3</v>
      </c>
      <c r="S5" s="24">
        <v>0</v>
      </c>
      <c r="T5" s="24"/>
      <c r="U5" s="55">
        <f t="shared" si="2"/>
        <v>7.7399999999999993</v>
      </c>
      <c r="V5" s="24">
        <v>4</v>
      </c>
      <c r="W5" s="54">
        <f t="shared" si="3"/>
        <v>0.10256410256410256</v>
      </c>
      <c r="X5" s="56">
        <f t="shared" si="4"/>
        <v>84.897559999999999</v>
      </c>
      <c r="Y5" s="24">
        <v>2</v>
      </c>
      <c r="Z5" s="54">
        <f t="shared" si="5"/>
        <v>5.128205128205128E-2</v>
      </c>
      <c r="AA5" s="24">
        <v>9</v>
      </c>
      <c r="AB5" s="24">
        <f t="shared" si="6"/>
        <v>7</v>
      </c>
      <c r="AC5" s="24" t="s">
        <v>33</v>
      </c>
      <c r="AD5" s="24"/>
    </row>
    <row r="6" spans="1:31">
      <c r="A6" s="24">
        <v>3</v>
      </c>
      <c r="B6" s="24">
        <v>2102</v>
      </c>
      <c r="C6" s="24" t="s">
        <v>56</v>
      </c>
      <c r="D6" s="53">
        <v>1120210122</v>
      </c>
      <c r="E6" s="24">
        <v>89.792400000000001</v>
      </c>
      <c r="F6" s="24">
        <v>76.323539999999994</v>
      </c>
      <c r="G6" s="24">
        <v>10</v>
      </c>
      <c r="H6" s="54">
        <f t="shared" si="0"/>
        <v>0.25641025641025639</v>
      </c>
      <c r="I6" s="24">
        <v>8</v>
      </c>
      <c r="J6" s="24">
        <f t="shared" si="1"/>
        <v>-2</v>
      </c>
      <c r="K6" s="24">
        <v>0.5</v>
      </c>
      <c r="L6" s="24">
        <v>0.5</v>
      </c>
      <c r="M6" s="55">
        <v>1.6497142857142899</v>
      </c>
      <c r="N6" s="24">
        <v>1.5</v>
      </c>
      <c r="O6" s="24">
        <v>0</v>
      </c>
      <c r="P6" s="24">
        <v>4</v>
      </c>
      <c r="Q6" s="24">
        <v>0</v>
      </c>
      <c r="R6" s="24">
        <v>0</v>
      </c>
      <c r="S6" s="24"/>
      <c r="T6" s="24"/>
      <c r="U6" s="55">
        <f t="shared" si="2"/>
        <v>8.149714285714289</v>
      </c>
      <c r="V6" s="24">
        <v>2</v>
      </c>
      <c r="W6" s="54">
        <f t="shared" si="3"/>
        <v>5.128205128205128E-2</v>
      </c>
      <c r="X6" s="56">
        <f t="shared" si="4"/>
        <v>84.47325428571429</v>
      </c>
      <c r="Y6" s="24">
        <v>3</v>
      </c>
      <c r="Z6" s="54">
        <f t="shared" si="5"/>
        <v>7.6923076923076927E-2</v>
      </c>
      <c r="AA6" s="24">
        <v>2</v>
      </c>
      <c r="AB6" s="24">
        <f t="shared" si="6"/>
        <v>-1</v>
      </c>
      <c r="AC6" s="24" t="s">
        <v>34</v>
      </c>
      <c r="AD6" s="24"/>
    </row>
    <row r="7" spans="1:31">
      <c r="A7" s="24">
        <v>4</v>
      </c>
      <c r="B7" s="24">
        <v>2104</v>
      </c>
      <c r="C7" s="24" t="s">
        <v>56</v>
      </c>
      <c r="D7" s="53">
        <v>1120210210</v>
      </c>
      <c r="E7" s="24">
        <v>88.6</v>
      </c>
      <c r="F7" s="24">
        <v>75.31</v>
      </c>
      <c r="G7" s="24">
        <v>25</v>
      </c>
      <c r="H7" s="54">
        <f t="shared" si="0"/>
        <v>0.64102564102564108</v>
      </c>
      <c r="I7" s="24">
        <v>1</v>
      </c>
      <c r="J7" s="24">
        <f t="shared" si="1"/>
        <v>-24</v>
      </c>
      <c r="K7" s="24">
        <v>0.5</v>
      </c>
      <c r="L7" s="24">
        <v>0.5</v>
      </c>
      <c r="M7" s="55">
        <v>1.66</v>
      </c>
      <c r="N7" s="24">
        <v>1.5</v>
      </c>
      <c r="O7" s="24">
        <v>0.5</v>
      </c>
      <c r="P7" s="24">
        <v>4</v>
      </c>
      <c r="Q7" s="24">
        <v>0</v>
      </c>
      <c r="R7" s="24">
        <v>0.3</v>
      </c>
      <c r="S7" s="24"/>
      <c r="T7" s="24"/>
      <c r="U7" s="55">
        <f t="shared" si="2"/>
        <v>8.9600000000000009</v>
      </c>
      <c r="V7" s="24">
        <v>1</v>
      </c>
      <c r="W7" s="54">
        <f t="shared" si="3"/>
        <v>2.564102564102564E-2</v>
      </c>
      <c r="X7" s="56">
        <f t="shared" si="4"/>
        <v>84.27000000000001</v>
      </c>
      <c r="Y7" s="24">
        <v>4</v>
      </c>
      <c r="Z7" s="54">
        <f t="shared" si="5"/>
        <v>0.10256410256410256</v>
      </c>
      <c r="AA7" s="24">
        <v>1</v>
      </c>
      <c r="AB7" s="24">
        <f t="shared" si="6"/>
        <v>-3</v>
      </c>
      <c r="AC7" s="24" t="s">
        <v>34</v>
      </c>
      <c r="AD7" s="24"/>
    </row>
    <row r="8" spans="1:31">
      <c r="A8" s="24">
        <v>5</v>
      </c>
      <c r="B8" s="24">
        <v>2101</v>
      </c>
      <c r="C8" s="24" t="s">
        <v>56</v>
      </c>
      <c r="D8" s="53">
        <v>1120210161</v>
      </c>
      <c r="E8" s="24">
        <v>90.924499999999995</v>
      </c>
      <c r="F8" s="24">
        <v>77.285825000000003</v>
      </c>
      <c r="G8" s="24">
        <v>2</v>
      </c>
      <c r="H8" s="54">
        <f t="shared" si="0"/>
        <v>5.128205128205128E-2</v>
      </c>
      <c r="I8" s="24">
        <v>14</v>
      </c>
      <c r="J8" s="24">
        <f t="shared" si="1"/>
        <v>12</v>
      </c>
      <c r="K8" s="24">
        <v>0.5</v>
      </c>
      <c r="L8" s="24">
        <v>0.5</v>
      </c>
      <c r="M8" s="55">
        <v>1.62</v>
      </c>
      <c r="N8" s="24"/>
      <c r="O8" s="24"/>
      <c r="P8" s="24">
        <v>4</v>
      </c>
      <c r="Q8" s="24"/>
      <c r="R8" s="24">
        <v>0.3</v>
      </c>
      <c r="S8" s="24"/>
      <c r="T8" s="24"/>
      <c r="U8" s="55">
        <f t="shared" si="2"/>
        <v>6.92</v>
      </c>
      <c r="V8" s="24">
        <v>7</v>
      </c>
      <c r="W8" s="54">
        <f t="shared" si="3"/>
        <v>0.17948717948717949</v>
      </c>
      <c r="X8" s="56">
        <f t="shared" si="4"/>
        <v>84.205825000000004</v>
      </c>
      <c r="Y8" s="24">
        <v>5</v>
      </c>
      <c r="Z8" s="54">
        <f t="shared" si="5"/>
        <v>0.12820512820512819</v>
      </c>
      <c r="AA8" s="24">
        <v>12</v>
      </c>
      <c r="AB8" s="24">
        <f t="shared" si="6"/>
        <v>7</v>
      </c>
      <c r="AC8" s="24" t="s">
        <v>34</v>
      </c>
      <c r="AD8" s="24"/>
    </row>
    <row r="9" spans="1:31">
      <c r="A9" s="24">
        <v>6</v>
      </c>
      <c r="B9" s="24">
        <v>2101</v>
      </c>
      <c r="C9" s="24" t="s">
        <v>56</v>
      </c>
      <c r="D9" s="53">
        <v>1120210110</v>
      </c>
      <c r="E9" s="24">
        <v>90.213099999999997</v>
      </c>
      <c r="F9" s="24">
        <v>76.681134999999998</v>
      </c>
      <c r="G9" s="24">
        <v>7</v>
      </c>
      <c r="H9" s="54">
        <f t="shared" si="0"/>
        <v>0.17948717948717949</v>
      </c>
      <c r="I9" s="24">
        <v>19</v>
      </c>
      <c r="J9" s="24">
        <f t="shared" si="1"/>
        <v>12</v>
      </c>
      <c r="K9" s="24">
        <v>0.5</v>
      </c>
      <c r="L9" s="24">
        <v>0.5</v>
      </c>
      <c r="M9" s="55">
        <v>1.65</v>
      </c>
      <c r="N9" s="24">
        <v>0.1</v>
      </c>
      <c r="O9" s="24"/>
      <c r="P9" s="24">
        <v>4</v>
      </c>
      <c r="Q9" s="24"/>
      <c r="R9" s="24"/>
      <c r="S9" s="24"/>
      <c r="T9" s="24"/>
      <c r="U9" s="55">
        <f t="shared" si="2"/>
        <v>6.75</v>
      </c>
      <c r="V9" s="24">
        <v>9</v>
      </c>
      <c r="W9" s="54">
        <f t="shared" si="3"/>
        <v>0.23076923076923078</v>
      </c>
      <c r="X9" s="56">
        <f t="shared" si="4"/>
        <v>83.431134999999998</v>
      </c>
      <c r="Y9" s="24">
        <v>6</v>
      </c>
      <c r="Z9" s="54">
        <f t="shared" si="5"/>
        <v>0.15384615384615385</v>
      </c>
      <c r="AA9" s="24">
        <v>18</v>
      </c>
      <c r="AB9" s="24">
        <f t="shared" si="6"/>
        <v>12</v>
      </c>
      <c r="AC9" s="24" t="s">
        <v>34</v>
      </c>
      <c r="AD9" s="24"/>
    </row>
    <row r="10" spans="1:31">
      <c r="A10" s="24">
        <v>7</v>
      </c>
      <c r="B10" s="24">
        <v>2103</v>
      </c>
      <c r="C10" s="24" t="s">
        <v>56</v>
      </c>
      <c r="D10" s="53">
        <v>1120210282</v>
      </c>
      <c r="E10" s="24">
        <v>89.7333</v>
      </c>
      <c r="F10" s="24">
        <v>76.273304999999993</v>
      </c>
      <c r="G10" s="24">
        <v>11</v>
      </c>
      <c r="H10" s="54">
        <f t="shared" si="0"/>
        <v>0.28205128205128205</v>
      </c>
      <c r="I10" s="24">
        <v>4</v>
      </c>
      <c r="J10" s="24">
        <f t="shared" si="1"/>
        <v>-7</v>
      </c>
      <c r="K10" s="24">
        <v>0.5</v>
      </c>
      <c r="L10" s="24">
        <v>0.5</v>
      </c>
      <c r="M10" s="55">
        <v>1.66</v>
      </c>
      <c r="N10" s="24">
        <v>0.4</v>
      </c>
      <c r="O10" s="24"/>
      <c r="P10" s="24">
        <v>4</v>
      </c>
      <c r="Q10" s="24"/>
      <c r="R10" s="24"/>
      <c r="S10" s="24"/>
      <c r="T10" s="24"/>
      <c r="U10" s="55">
        <f t="shared" si="2"/>
        <v>7.0600000000000005</v>
      </c>
      <c r="V10" s="24">
        <v>6</v>
      </c>
      <c r="W10" s="54">
        <f t="shared" si="3"/>
        <v>0.15384615384615385</v>
      </c>
      <c r="X10" s="56">
        <f t="shared" si="4"/>
        <v>83.333304999999996</v>
      </c>
      <c r="Y10" s="24">
        <v>7</v>
      </c>
      <c r="Z10" s="54">
        <f t="shared" si="5"/>
        <v>0.17948717948717949</v>
      </c>
      <c r="AA10" s="24">
        <v>7</v>
      </c>
      <c r="AB10" s="24">
        <f t="shared" si="6"/>
        <v>0</v>
      </c>
      <c r="AC10" s="24" t="s">
        <v>34</v>
      </c>
      <c r="AD10" s="24"/>
    </row>
    <row r="11" spans="1:31">
      <c r="A11" s="24">
        <v>8</v>
      </c>
      <c r="B11" s="24">
        <v>2102</v>
      </c>
      <c r="C11" s="24" t="s">
        <v>56</v>
      </c>
      <c r="D11" s="53">
        <v>1120211144</v>
      </c>
      <c r="E11" s="24">
        <v>90.850700000000003</v>
      </c>
      <c r="F11" s="24">
        <v>77.223095000000001</v>
      </c>
      <c r="G11" s="24">
        <v>3</v>
      </c>
      <c r="H11" s="54">
        <f t="shared" si="0"/>
        <v>7.6923076923076927E-2</v>
      </c>
      <c r="I11" s="24">
        <v>7</v>
      </c>
      <c r="J11" s="24">
        <f t="shared" si="1"/>
        <v>4</v>
      </c>
      <c r="K11" s="24">
        <v>0.5</v>
      </c>
      <c r="L11" s="24">
        <v>0.5</v>
      </c>
      <c r="M11" s="55">
        <v>1.6602857142857099</v>
      </c>
      <c r="N11" s="24">
        <v>0.4</v>
      </c>
      <c r="O11" s="24">
        <v>0.7</v>
      </c>
      <c r="P11" s="24">
        <v>2</v>
      </c>
      <c r="Q11" s="24"/>
      <c r="R11" s="24"/>
      <c r="S11" s="24"/>
      <c r="T11" s="24"/>
      <c r="U11" s="55">
        <f t="shared" si="2"/>
        <v>5.7602857142857093</v>
      </c>
      <c r="V11" s="24">
        <v>14</v>
      </c>
      <c r="W11" s="54">
        <f t="shared" si="3"/>
        <v>0.35897435897435898</v>
      </c>
      <c r="X11" s="56">
        <f t="shared" si="4"/>
        <v>82.983380714285715</v>
      </c>
      <c r="Y11" s="24">
        <v>8</v>
      </c>
      <c r="Z11" s="54">
        <f t="shared" si="5"/>
        <v>0.20512820512820512</v>
      </c>
      <c r="AA11" s="24">
        <v>4</v>
      </c>
      <c r="AB11" s="24">
        <f t="shared" si="6"/>
        <v>-4</v>
      </c>
      <c r="AC11" s="24" t="s">
        <v>34</v>
      </c>
      <c r="AD11" s="24"/>
    </row>
    <row r="12" spans="1:31">
      <c r="A12" s="24">
        <v>9</v>
      </c>
      <c r="B12" s="24">
        <v>2101</v>
      </c>
      <c r="C12" s="24" t="s">
        <v>56</v>
      </c>
      <c r="D12" s="53">
        <v>1120210121</v>
      </c>
      <c r="E12" s="24">
        <v>89.46</v>
      </c>
      <c r="F12" s="24">
        <v>76.040999999999997</v>
      </c>
      <c r="G12" s="24">
        <v>17</v>
      </c>
      <c r="H12" s="54">
        <f t="shared" si="0"/>
        <v>0.4358974358974359</v>
      </c>
      <c r="I12" s="24">
        <v>27</v>
      </c>
      <c r="J12" s="24">
        <f t="shared" si="1"/>
        <v>10</v>
      </c>
      <c r="K12" s="24">
        <v>0.5</v>
      </c>
      <c r="L12" s="24">
        <v>0.5</v>
      </c>
      <c r="M12" s="55">
        <v>1.6</v>
      </c>
      <c r="N12" s="24"/>
      <c r="O12" s="24"/>
      <c r="P12" s="24">
        <v>3.95</v>
      </c>
      <c r="Q12" s="24">
        <v>0.3</v>
      </c>
      <c r="R12" s="24"/>
      <c r="S12" s="24"/>
      <c r="T12" s="24"/>
      <c r="U12" s="55">
        <f t="shared" si="2"/>
        <v>6.8500000000000005</v>
      </c>
      <c r="V12" s="24">
        <v>8</v>
      </c>
      <c r="W12" s="54">
        <f t="shared" si="3"/>
        <v>0.20512820512820512</v>
      </c>
      <c r="X12" s="56">
        <f t="shared" si="4"/>
        <v>82.890999999999991</v>
      </c>
      <c r="Y12" s="24">
        <v>9</v>
      </c>
      <c r="Z12" s="54">
        <f t="shared" si="5"/>
        <v>0.23076923076923078</v>
      </c>
      <c r="AA12" s="24">
        <v>22</v>
      </c>
      <c r="AB12" s="24">
        <f t="shared" si="6"/>
        <v>13</v>
      </c>
      <c r="AC12" s="24" t="s">
        <v>35</v>
      </c>
      <c r="AD12" s="24"/>
    </row>
    <row r="13" spans="1:31">
      <c r="A13" s="24">
        <v>10</v>
      </c>
      <c r="B13" s="24">
        <v>2103</v>
      </c>
      <c r="C13" s="24" t="s">
        <v>56</v>
      </c>
      <c r="D13" s="53">
        <v>1120210204</v>
      </c>
      <c r="E13" s="24">
        <v>88.3673</v>
      </c>
      <c r="F13" s="24">
        <v>75.112205000000003</v>
      </c>
      <c r="G13" s="24">
        <v>29</v>
      </c>
      <c r="H13" s="54">
        <f t="shared" si="0"/>
        <v>0.74358974358974361</v>
      </c>
      <c r="I13" s="24">
        <v>25</v>
      </c>
      <c r="J13" s="24">
        <f t="shared" si="1"/>
        <v>-4</v>
      </c>
      <c r="K13" s="24">
        <v>0.5</v>
      </c>
      <c r="L13" s="24">
        <v>0.5</v>
      </c>
      <c r="M13" s="55">
        <v>1.65</v>
      </c>
      <c r="N13" s="24">
        <v>0.8</v>
      </c>
      <c r="O13" s="24"/>
      <c r="P13" s="24">
        <v>4</v>
      </c>
      <c r="Q13" s="24"/>
      <c r="R13" s="24"/>
      <c r="S13" s="24"/>
      <c r="T13" s="24"/>
      <c r="U13" s="55">
        <f t="shared" si="2"/>
        <v>7.45</v>
      </c>
      <c r="V13" s="24">
        <v>5</v>
      </c>
      <c r="W13" s="54">
        <f t="shared" si="3"/>
        <v>0.12820512820512819</v>
      </c>
      <c r="X13" s="56">
        <f t="shared" si="4"/>
        <v>82.562205000000006</v>
      </c>
      <c r="Y13" s="24">
        <v>10</v>
      </c>
      <c r="Z13" s="54">
        <f t="shared" si="5"/>
        <v>0.25641025641025639</v>
      </c>
      <c r="AA13" s="24">
        <v>16</v>
      </c>
      <c r="AB13" s="24">
        <f t="shared" si="6"/>
        <v>6</v>
      </c>
      <c r="AC13" s="24" t="s">
        <v>35</v>
      </c>
      <c r="AD13" s="24"/>
    </row>
    <row r="14" spans="1:31">
      <c r="A14" s="24">
        <v>11</v>
      </c>
      <c r="B14" s="24">
        <v>2101</v>
      </c>
      <c r="C14" s="24" t="s">
        <v>56</v>
      </c>
      <c r="D14" s="53">
        <v>1120210107</v>
      </c>
      <c r="E14" s="24">
        <v>88.849000000000004</v>
      </c>
      <c r="F14" s="24">
        <v>75.521649999999994</v>
      </c>
      <c r="G14" s="24">
        <v>22</v>
      </c>
      <c r="H14" s="54">
        <f t="shared" si="0"/>
        <v>0.5641025641025641</v>
      </c>
      <c r="I14" s="24">
        <v>6</v>
      </c>
      <c r="J14" s="24">
        <f t="shared" si="1"/>
        <v>-16</v>
      </c>
      <c r="K14" s="24">
        <v>0.5</v>
      </c>
      <c r="L14" s="24">
        <v>0.5</v>
      </c>
      <c r="M14" s="55">
        <v>1.61</v>
      </c>
      <c r="N14" s="24"/>
      <c r="O14" s="24"/>
      <c r="P14" s="24">
        <v>4</v>
      </c>
      <c r="Q14" s="24"/>
      <c r="R14" s="24"/>
      <c r="S14" s="24"/>
      <c r="T14" s="24"/>
      <c r="U14" s="55">
        <f t="shared" si="2"/>
        <v>6.61</v>
      </c>
      <c r="V14" s="24">
        <v>11</v>
      </c>
      <c r="W14" s="54">
        <f t="shared" si="3"/>
        <v>0.28205128205128205</v>
      </c>
      <c r="X14" s="56">
        <f t="shared" si="4"/>
        <v>82.131649999999993</v>
      </c>
      <c r="Y14" s="24">
        <v>11</v>
      </c>
      <c r="Z14" s="54">
        <f t="shared" si="5"/>
        <v>0.28205128205128205</v>
      </c>
      <c r="AA14" s="24">
        <v>11</v>
      </c>
      <c r="AB14" s="24">
        <f t="shared" si="6"/>
        <v>0</v>
      </c>
      <c r="AC14" s="24" t="s">
        <v>35</v>
      </c>
      <c r="AD14" s="24"/>
    </row>
    <row r="15" spans="1:31">
      <c r="A15" s="24">
        <v>12</v>
      </c>
      <c r="B15" s="24">
        <v>2101</v>
      </c>
      <c r="C15" s="24" t="s">
        <v>56</v>
      </c>
      <c r="D15" s="53">
        <v>1120210313</v>
      </c>
      <c r="E15" s="24">
        <v>88.85</v>
      </c>
      <c r="F15" s="24">
        <v>75.522499999999994</v>
      </c>
      <c r="G15" s="24">
        <v>21</v>
      </c>
      <c r="H15" s="54">
        <f t="shared" si="0"/>
        <v>0.53846153846153844</v>
      </c>
      <c r="I15" s="24">
        <v>11</v>
      </c>
      <c r="J15" s="24">
        <f t="shared" si="1"/>
        <v>-10</v>
      </c>
      <c r="K15" s="24">
        <v>0.5</v>
      </c>
      <c r="L15" s="24">
        <v>0.5</v>
      </c>
      <c r="M15" s="55">
        <v>1.6</v>
      </c>
      <c r="N15" s="24"/>
      <c r="O15" s="24"/>
      <c r="P15" s="24">
        <v>4</v>
      </c>
      <c r="Q15" s="24"/>
      <c r="R15" s="24"/>
      <c r="S15" s="24"/>
      <c r="T15" s="24"/>
      <c r="U15" s="55">
        <f t="shared" si="2"/>
        <v>6.6</v>
      </c>
      <c r="V15" s="24">
        <v>12</v>
      </c>
      <c r="W15" s="54">
        <f t="shared" si="3"/>
        <v>0.30769230769230771</v>
      </c>
      <c r="X15" s="56">
        <f t="shared" si="4"/>
        <v>82.122499999999988</v>
      </c>
      <c r="Y15" s="24">
        <v>12</v>
      </c>
      <c r="Z15" s="54">
        <f t="shared" si="5"/>
        <v>0.30769230769230771</v>
      </c>
      <c r="AA15" s="24">
        <v>10</v>
      </c>
      <c r="AB15" s="24">
        <f t="shared" si="6"/>
        <v>-2</v>
      </c>
      <c r="AC15" s="24" t="s">
        <v>35</v>
      </c>
      <c r="AD15" s="24"/>
    </row>
    <row r="16" spans="1:31">
      <c r="A16" s="24">
        <v>13</v>
      </c>
      <c r="B16" s="24">
        <v>2102</v>
      </c>
      <c r="C16" s="24" t="s">
        <v>56</v>
      </c>
      <c r="D16" s="53">
        <v>1120190042</v>
      </c>
      <c r="E16" s="24">
        <v>89.555599999999998</v>
      </c>
      <c r="F16" s="24">
        <v>76.122259999999997</v>
      </c>
      <c r="G16" s="24">
        <v>13</v>
      </c>
      <c r="H16" s="54">
        <f t="shared" si="0"/>
        <v>0.33333333333333331</v>
      </c>
      <c r="I16" s="24">
        <v>32</v>
      </c>
      <c r="J16" s="24">
        <f t="shared" si="1"/>
        <v>19</v>
      </c>
      <c r="K16" s="24">
        <v>0.5</v>
      </c>
      <c r="L16" s="24">
        <v>0.5</v>
      </c>
      <c r="M16" s="55">
        <v>1.68</v>
      </c>
      <c r="N16" s="24"/>
      <c r="O16" s="24"/>
      <c r="P16" s="24">
        <v>3.2</v>
      </c>
      <c r="Q16" s="24"/>
      <c r="R16" s="24"/>
      <c r="S16" s="24"/>
      <c r="T16" s="24"/>
      <c r="U16" s="55">
        <f t="shared" si="2"/>
        <v>5.88</v>
      </c>
      <c r="V16" s="24">
        <v>17</v>
      </c>
      <c r="W16" s="54">
        <f t="shared" si="3"/>
        <v>0.4358974358974359</v>
      </c>
      <c r="X16" s="56">
        <f t="shared" si="4"/>
        <v>82.002259999999993</v>
      </c>
      <c r="Y16" s="24">
        <v>13</v>
      </c>
      <c r="Z16" s="54">
        <f t="shared" si="5"/>
        <v>0.33333333333333331</v>
      </c>
      <c r="AA16" s="24">
        <v>34</v>
      </c>
      <c r="AB16" s="24">
        <f t="shared" si="6"/>
        <v>21</v>
      </c>
      <c r="AC16" s="24" t="s">
        <v>34</v>
      </c>
      <c r="AD16" s="48" t="s">
        <v>29</v>
      </c>
      <c r="AE16" s="50">
        <v>0.53839999999999999</v>
      </c>
    </row>
    <row r="17" spans="1:30">
      <c r="A17" s="24">
        <v>14</v>
      </c>
      <c r="B17" s="24">
        <v>2103</v>
      </c>
      <c r="C17" s="24" t="s">
        <v>56</v>
      </c>
      <c r="D17" s="53">
        <v>1120210243</v>
      </c>
      <c r="E17" s="24">
        <v>88.566000000000003</v>
      </c>
      <c r="F17" s="24">
        <v>75.281099999999995</v>
      </c>
      <c r="G17" s="24">
        <v>27</v>
      </c>
      <c r="H17" s="54">
        <f t="shared" si="0"/>
        <v>0.69230769230769229</v>
      </c>
      <c r="I17" s="24">
        <v>23</v>
      </c>
      <c r="J17" s="24">
        <f t="shared" si="1"/>
        <v>-4</v>
      </c>
      <c r="K17" s="24">
        <v>0.5</v>
      </c>
      <c r="L17" s="24">
        <v>0.5</v>
      </c>
      <c r="M17" s="55">
        <v>1.65</v>
      </c>
      <c r="N17" s="24"/>
      <c r="O17" s="24"/>
      <c r="P17" s="24">
        <v>4</v>
      </c>
      <c r="Q17" s="24"/>
      <c r="R17" s="24"/>
      <c r="S17" s="24"/>
      <c r="T17" s="24"/>
      <c r="U17" s="55">
        <f t="shared" si="2"/>
        <v>6.65</v>
      </c>
      <c r="V17" s="24">
        <v>10</v>
      </c>
      <c r="W17" s="54">
        <f t="shared" si="3"/>
        <v>0.25641025641025639</v>
      </c>
      <c r="X17" s="56">
        <f t="shared" si="4"/>
        <v>81.931100000000001</v>
      </c>
      <c r="Y17" s="24">
        <v>14</v>
      </c>
      <c r="Z17" s="54">
        <f t="shared" si="5"/>
        <v>0.35897435897435898</v>
      </c>
      <c r="AA17" s="24">
        <v>13</v>
      </c>
      <c r="AB17" s="24">
        <f t="shared" si="6"/>
        <v>-1</v>
      </c>
      <c r="AC17" s="24" t="s">
        <v>35</v>
      </c>
      <c r="AD17" s="24"/>
    </row>
    <row r="18" spans="1:30">
      <c r="A18" s="24">
        <v>15</v>
      </c>
      <c r="B18" s="24">
        <v>2102</v>
      </c>
      <c r="C18" s="24" t="s">
        <v>56</v>
      </c>
      <c r="D18" s="53">
        <v>1120210118</v>
      </c>
      <c r="E18" s="24">
        <v>87.087699999999998</v>
      </c>
      <c r="F18" s="24">
        <v>74.024545000000003</v>
      </c>
      <c r="G18" s="24">
        <v>33</v>
      </c>
      <c r="H18" s="54">
        <f t="shared" si="0"/>
        <v>0.84615384615384615</v>
      </c>
      <c r="I18" s="24">
        <v>10</v>
      </c>
      <c r="J18" s="24">
        <f t="shared" si="1"/>
        <v>-23</v>
      </c>
      <c r="K18" s="24">
        <v>0.5</v>
      </c>
      <c r="L18" s="24">
        <v>0.5</v>
      </c>
      <c r="M18" s="55">
        <v>1.67</v>
      </c>
      <c r="N18" s="24">
        <v>0</v>
      </c>
      <c r="O18" s="24">
        <v>4</v>
      </c>
      <c r="P18" s="24">
        <v>0.6</v>
      </c>
      <c r="Q18" s="24"/>
      <c r="R18" s="24"/>
      <c r="S18" s="24"/>
      <c r="T18" s="24"/>
      <c r="U18" s="55">
        <f t="shared" si="2"/>
        <v>7.27</v>
      </c>
      <c r="V18" s="24">
        <v>13</v>
      </c>
      <c r="W18" s="54">
        <f t="shared" si="3"/>
        <v>0.33333333333333331</v>
      </c>
      <c r="X18" s="56">
        <f t="shared" si="4"/>
        <v>81.294544999999999</v>
      </c>
      <c r="Y18" s="24">
        <v>15</v>
      </c>
      <c r="Z18" s="54">
        <f t="shared" si="5"/>
        <v>0.38461538461538464</v>
      </c>
      <c r="AA18" s="24">
        <v>14</v>
      </c>
      <c r="AB18" s="24">
        <f t="shared" si="6"/>
        <v>-1</v>
      </c>
      <c r="AC18" s="24" t="s">
        <v>35</v>
      </c>
      <c r="AD18" s="24"/>
    </row>
    <row r="19" spans="1:30">
      <c r="A19" s="24">
        <v>16</v>
      </c>
      <c r="B19" s="24">
        <v>2101</v>
      </c>
      <c r="C19" s="24" t="s">
        <v>56</v>
      </c>
      <c r="D19" s="53">
        <v>1120211151</v>
      </c>
      <c r="E19" s="24">
        <v>91.169799999999995</v>
      </c>
      <c r="F19" s="24">
        <v>77.494330000000005</v>
      </c>
      <c r="G19" s="24">
        <v>1</v>
      </c>
      <c r="H19" s="54">
        <f t="shared" si="0"/>
        <v>2.564102564102564E-2</v>
      </c>
      <c r="I19" s="24">
        <v>15</v>
      </c>
      <c r="J19" s="24">
        <f t="shared" si="1"/>
        <v>14</v>
      </c>
      <c r="K19" s="24">
        <v>0.5</v>
      </c>
      <c r="L19" s="24">
        <v>0.5</v>
      </c>
      <c r="M19" s="55">
        <v>1.6</v>
      </c>
      <c r="N19" s="24">
        <v>0.7</v>
      </c>
      <c r="O19" s="24">
        <v>0.4</v>
      </c>
      <c r="P19" s="24"/>
      <c r="Q19" s="24"/>
      <c r="R19" s="24"/>
      <c r="S19" s="24"/>
      <c r="T19" s="24"/>
      <c r="U19" s="55">
        <f t="shared" si="2"/>
        <v>3.6999999999999997</v>
      </c>
      <c r="V19" s="24">
        <v>18</v>
      </c>
      <c r="W19" s="54">
        <f t="shared" si="3"/>
        <v>0.46153846153846156</v>
      </c>
      <c r="X19" s="56">
        <f t="shared" si="4"/>
        <v>81.194330000000008</v>
      </c>
      <c r="Y19" s="24">
        <v>16</v>
      </c>
      <c r="Z19" s="54">
        <f t="shared" si="5"/>
        <v>0.41025641025641024</v>
      </c>
      <c r="AA19" s="24">
        <v>6</v>
      </c>
      <c r="AB19" s="24">
        <f t="shared" si="6"/>
        <v>-10</v>
      </c>
      <c r="AC19" s="24" t="s">
        <v>35</v>
      </c>
      <c r="AD19" s="24"/>
    </row>
    <row r="20" spans="1:30">
      <c r="A20" s="24">
        <v>17</v>
      </c>
      <c r="B20" s="24">
        <v>2102</v>
      </c>
      <c r="C20" s="24" t="s">
        <v>56</v>
      </c>
      <c r="D20" s="53">
        <v>1120211152</v>
      </c>
      <c r="E20" s="24">
        <v>89.8</v>
      </c>
      <c r="F20" s="24">
        <v>76.33</v>
      </c>
      <c r="G20" s="24">
        <v>9</v>
      </c>
      <c r="H20" s="54">
        <f t="shared" si="0"/>
        <v>0.23076923076923078</v>
      </c>
      <c r="I20" s="24">
        <v>2</v>
      </c>
      <c r="J20" s="24">
        <f t="shared" si="1"/>
        <v>-7</v>
      </c>
      <c r="K20" s="24">
        <v>0.5</v>
      </c>
      <c r="L20" s="24">
        <v>0.5</v>
      </c>
      <c r="M20" s="55">
        <v>1.6602857142857099</v>
      </c>
      <c r="N20" s="24">
        <v>0</v>
      </c>
      <c r="O20" s="24">
        <v>0</v>
      </c>
      <c r="P20" s="24">
        <v>2</v>
      </c>
      <c r="Q20" s="24">
        <v>0.2</v>
      </c>
      <c r="R20" s="24"/>
      <c r="S20" s="24"/>
      <c r="T20" s="24"/>
      <c r="U20" s="55">
        <f t="shared" si="2"/>
        <v>4.8602857142857099</v>
      </c>
      <c r="V20" s="24">
        <v>15</v>
      </c>
      <c r="W20" s="54">
        <f t="shared" si="3"/>
        <v>0.38461538461538464</v>
      </c>
      <c r="X20" s="56">
        <f t="shared" si="4"/>
        <v>81.190285714285707</v>
      </c>
      <c r="Y20" s="24">
        <v>17</v>
      </c>
      <c r="Z20" s="54">
        <f t="shared" si="5"/>
        <v>0.4358974358974359</v>
      </c>
      <c r="AA20" s="24">
        <v>3</v>
      </c>
      <c r="AB20" s="24">
        <f t="shared" si="6"/>
        <v>-14</v>
      </c>
      <c r="AC20" s="24"/>
      <c r="AD20" s="24"/>
    </row>
    <row r="21" spans="1:30">
      <c r="A21" s="24">
        <v>18</v>
      </c>
      <c r="B21" s="24">
        <v>2103</v>
      </c>
      <c r="C21" s="24" t="s">
        <v>56</v>
      </c>
      <c r="D21" s="53">
        <v>1120210283</v>
      </c>
      <c r="E21" s="24">
        <v>90</v>
      </c>
      <c r="F21" s="24">
        <v>76.5</v>
      </c>
      <c r="G21" s="24">
        <v>8</v>
      </c>
      <c r="H21" s="54">
        <f t="shared" si="0"/>
        <v>0.20512820512820512</v>
      </c>
      <c r="I21" s="24">
        <v>31</v>
      </c>
      <c r="J21" s="24">
        <f t="shared" si="1"/>
        <v>23</v>
      </c>
      <c r="K21" s="24">
        <v>0.5</v>
      </c>
      <c r="L21" s="24">
        <v>0.5</v>
      </c>
      <c r="M21" s="55">
        <v>1.6</v>
      </c>
      <c r="N21" s="24">
        <v>0.4</v>
      </c>
      <c r="O21" s="24"/>
      <c r="P21" s="24">
        <v>1.3</v>
      </c>
      <c r="Q21" s="24"/>
      <c r="R21" s="24"/>
      <c r="S21" s="24"/>
      <c r="T21" s="24"/>
      <c r="U21" s="55">
        <f t="shared" si="2"/>
        <v>4.3</v>
      </c>
      <c r="V21" s="24">
        <v>16</v>
      </c>
      <c r="W21" s="54">
        <f t="shared" si="3"/>
        <v>0.41025641025641024</v>
      </c>
      <c r="X21" s="56">
        <f t="shared" si="4"/>
        <v>80.8</v>
      </c>
      <c r="Y21" s="24">
        <v>18</v>
      </c>
      <c r="Z21" s="54">
        <f t="shared" si="5"/>
        <v>0.46153846153846156</v>
      </c>
      <c r="AA21" s="24">
        <v>19</v>
      </c>
      <c r="AB21" s="24">
        <f t="shared" si="6"/>
        <v>1</v>
      </c>
      <c r="AC21" s="24"/>
      <c r="AD21" s="24"/>
    </row>
    <row r="22" spans="1:30">
      <c r="A22" s="24">
        <v>19</v>
      </c>
      <c r="B22" s="24">
        <v>2104</v>
      </c>
      <c r="C22" s="24" t="s">
        <v>56</v>
      </c>
      <c r="D22" s="53">
        <v>1120210298</v>
      </c>
      <c r="E22" s="24">
        <v>90.555999999999997</v>
      </c>
      <c r="F22" s="24">
        <v>76.9726</v>
      </c>
      <c r="G22" s="24">
        <v>5</v>
      </c>
      <c r="H22" s="54">
        <f t="shared" si="0"/>
        <v>0.12820512820512819</v>
      </c>
      <c r="I22" s="24">
        <v>16</v>
      </c>
      <c r="J22" s="24">
        <f t="shared" si="1"/>
        <v>11</v>
      </c>
      <c r="K22" s="24">
        <v>0.5</v>
      </c>
      <c r="L22" s="24">
        <v>0.5</v>
      </c>
      <c r="M22" s="55">
        <v>1.73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/>
      <c r="U22" s="55">
        <f t="shared" si="2"/>
        <v>2.73</v>
      </c>
      <c r="V22" s="24">
        <v>27</v>
      </c>
      <c r="W22" s="54">
        <f t="shared" si="3"/>
        <v>0.69230769230769229</v>
      </c>
      <c r="X22" s="56">
        <f t="shared" si="4"/>
        <v>79.702600000000004</v>
      </c>
      <c r="Y22" s="24">
        <v>19</v>
      </c>
      <c r="Z22" s="54">
        <f t="shared" si="5"/>
        <v>0.48717948717948717</v>
      </c>
      <c r="AA22" s="24">
        <v>15</v>
      </c>
      <c r="AB22" s="24">
        <f t="shared" si="6"/>
        <v>-4</v>
      </c>
      <c r="AC22" s="24"/>
      <c r="AD22" s="24"/>
    </row>
    <row r="23" spans="1:30">
      <c r="A23" s="24">
        <v>20</v>
      </c>
      <c r="B23" s="24">
        <v>2103</v>
      </c>
      <c r="C23" s="24" t="s">
        <v>56</v>
      </c>
      <c r="D23" s="53">
        <v>1120210208</v>
      </c>
      <c r="E23" s="24">
        <v>89.18</v>
      </c>
      <c r="F23" s="24">
        <v>75.802999999999997</v>
      </c>
      <c r="G23" s="24">
        <v>18</v>
      </c>
      <c r="H23" s="54">
        <f t="shared" si="0"/>
        <v>0.46153846153846156</v>
      </c>
      <c r="I23" s="24">
        <v>12</v>
      </c>
      <c r="J23" s="24">
        <f t="shared" si="1"/>
        <v>-6</v>
      </c>
      <c r="K23" s="24">
        <v>0.5</v>
      </c>
      <c r="L23" s="24">
        <v>0.5</v>
      </c>
      <c r="M23" s="55">
        <v>1.65</v>
      </c>
      <c r="N23" s="24">
        <v>0.7</v>
      </c>
      <c r="O23" s="24"/>
      <c r="P23" s="24">
        <v>0.25</v>
      </c>
      <c r="Q23" s="24"/>
      <c r="R23" s="24"/>
      <c r="S23" s="24"/>
      <c r="T23" s="24"/>
      <c r="U23" s="55">
        <f t="shared" si="2"/>
        <v>3.5999999999999996</v>
      </c>
      <c r="V23" s="24">
        <v>19</v>
      </c>
      <c r="W23" s="54">
        <f t="shared" si="3"/>
        <v>0.48717948717948717</v>
      </c>
      <c r="X23" s="56">
        <f t="shared" si="4"/>
        <v>79.402999999999992</v>
      </c>
      <c r="Y23" s="24">
        <v>20</v>
      </c>
      <c r="Z23" s="54">
        <f t="shared" si="5"/>
        <v>0.51282051282051277</v>
      </c>
      <c r="AA23" s="24">
        <v>8</v>
      </c>
      <c r="AB23" s="24">
        <f t="shared" si="6"/>
        <v>-12</v>
      </c>
      <c r="AC23" s="24"/>
      <c r="AD23" s="24"/>
    </row>
    <row r="24" spans="1:30">
      <c r="A24" s="24">
        <v>21</v>
      </c>
      <c r="B24" s="24">
        <v>2103</v>
      </c>
      <c r="C24" s="24" t="s">
        <v>56</v>
      </c>
      <c r="D24" s="53">
        <v>1120210297</v>
      </c>
      <c r="E24" s="24">
        <v>89.547200000000004</v>
      </c>
      <c r="F24" s="24">
        <v>76.115120000000005</v>
      </c>
      <c r="G24" s="24">
        <v>14</v>
      </c>
      <c r="H24" s="54">
        <f t="shared" si="0"/>
        <v>0.35897435897435898</v>
      </c>
      <c r="I24" s="24">
        <v>33</v>
      </c>
      <c r="J24" s="24">
        <f t="shared" si="1"/>
        <v>19</v>
      </c>
      <c r="K24" s="24">
        <v>0.5</v>
      </c>
      <c r="L24" s="24">
        <v>0.5</v>
      </c>
      <c r="M24" s="55">
        <v>1.65</v>
      </c>
      <c r="N24" s="24">
        <v>0.4</v>
      </c>
      <c r="O24" s="24"/>
      <c r="P24" s="24"/>
      <c r="Q24" s="24"/>
      <c r="R24" s="24"/>
      <c r="S24" s="24"/>
      <c r="T24" s="24"/>
      <c r="U24" s="55">
        <f t="shared" si="2"/>
        <v>3.05</v>
      </c>
      <c r="V24" s="24">
        <v>23</v>
      </c>
      <c r="W24" s="54">
        <f t="shared" si="3"/>
        <v>0.58974358974358976</v>
      </c>
      <c r="X24" s="56">
        <f t="shared" si="4"/>
        <v>79.165120000000002</v>
      </c>
      <c r="Y24" s="24">
        <v>21</v>
      </c>
      <c r="Z24" s="54">
        <f t="shared" si="5"/>
        <v>0.53846153846153844</v>
      </c>
      <c r="AA24" s="24">
        <v>25</v>
      </c>
      <c r="AB24" s="24">
        <f t="shared" si="6"/>
        <v>4</v>
      </c>
      <c r="AC24" s="24"/>
      <c r="AD24" s="24"/>
    </row>
    <row r="25" spans="1:30">
      <c r="A25" s="24">
        <v>22</v>
      </c>
      <c r="B25" s="24">
        <v>2103</v>
      </c>
      <c r="C25" s="24" t="s">
        <v>56</v>
      </c>
      <c r="D25" s="53">
        <v>1120210203</v>
      </c>
      <c r="E25" s="24">
        <v>89.524600000000007</v>
      </c>
      <c r="F25" s="24">
        <f>E25*0.85</f>
        <v>76.095910000000003</v>
      </c>
      <c r="G25" s="24">
        <v>16</v>
      </c>
      <c r="H25" s="54">
        <f t="shared" si="0"/>
        <v>0.41025641025641024</v>
      </c>
      <c r="I25" s="24">
        <v>34</v>
      </c>
      <c r="J25" s="24">
        <f t="shared" si="1"/>
        <v>18</v>
      </c>
      <c r="K25" s="24">
        <v>0.5</v>
      </c>
      <c r="L25" s="24">
        <v>0.5</v>
      </c>
      <c r="M25" s="55">
        <v>1.66</v>
      </c>
      <c r="N25" s="24">
        <v>0.4</v>
      </c>
      <c r="O25" s="24"/>
      <c r="P25" s="24"/>
      <c r="Q25" s="24"/>
      <c r="R25" s="24"/>
      <c r="S25" s="24"/>
      <c r="T25" s="24"/>
      <c r="U25" s="55">
        <f t="shared" si="2"/>
        <v>3.06</v>
      </c>
      <c r="V25" s="24">
        <v>22</v>
      </c>
      <c r="W25" s="54">
        <f t="shared" si="3"/>
        <v>0.5641025641025641</v>
      </c>
      <c r="X25" s="56">
        <f t="shared" si="4"/>
        <v>79.155910000000006</v>
      </c>
      <c r="Y25" s="24">
        <v>22</v>
      </c>
      <c r="Z25" s="54">
        <f t="shared" si="5"/>
        <v>0.5641025641025641</v>
      </c>
      <c r="AA25" s="24">
        <v>33</v>
      </c>
      <c r="AB25" s="24">
        <f t="shared" si="6"/>
        <v>11</v>
      </c>
      <c r="AC25" s="24"/>
      <c r="AD25" s="24"/>
    </row>
    <row r="26" spans="1:30">
      <c r="A26" s="24">
        <v>23</v>
      </c>
      <c r="B26" s="24">
        <v>2102</v>
      </c>
      <c r="C26" s="24" t="s">
        <v>56</v>
      </c>
      <c r="D26" s="53">
        <v>1120211153</v>
      </c>
      <c r="E26" s="24">
        <v>88.891099999999994</v>
      </c>
      <c r="F26" s="24">
        <v>75.557434999999998</v>
      </c>
      <c r="G26" s="24">
        <v>20</v>
      </c>
      <c r="H26" s="54">
        <f t="shared" si="0"/>
        <v>0.51282051282051277</v>
      </c>
      <c r="I26" s="24">
        <v>20</v>
      </c>
      <c r="J26" s="24">
        <f t="shared" si="1"/>
        <v>0</v>
      </c>
      <c r="K26" s="24">
        <v>0.5</v>
      </c>
      <c r="L26" s="24">
        <v>0.5</v>
      </c>
      <c r="M26" s="55">
        <v>1.73</v>
      </c>
      <c r="N26" s="24">
        <v>0.8</v>
      </c>
      <c r="O26" s="24"/>
      <c r="P26" s="24"/>
      <c r="Q26" s="24"/>
      <c r="R26" s="24"/>
      <c r="S26" s="24"/>
      <c r="T26" s="24"/>
      <c r="U26" s="55">
        <f t="shared" si="2"/>
        <v>3.5300000000000002</v>
      </c>
      <c r="V26" s="24">
        <v>20</v>
      </c>
      <c r="W26" s="54">
        <f t="shared" si="3"/>
        <v>0.51282051282051277</v>
      </c>
      <c r="X26" s="56">
        <f t="shared" si="4"/>
        <v>79.087434999999999</v>
      </c>
      <c r="Y26" s="24">
        <v>23</v>
      </c>
      <c r="Z26" s="54">
        <f t="shared" si="5"/>
        <v>0.58974358974358976</v>
      </c>
      <c r="AA26" s="24">
        <v>23</v>
      </c>
      <c r="AB26" s="24">
        <f t="shared" si="6"/>
        <v>0</v>
      </c>
      <c r="AC26" s="24"/>
      <c r="AD26" s="24"/>
    </row>
    <row r="27" spans="1:30">
      <c r="A27" s="24">
        <v>24</v>
      </c>
      <c r="B27" s="24">
        <v>2102</v>
      </c>
      <c r="C27" s="24" t="s">
        <v>56</v>
      </c>
      <c r="D27" s="53">
        <v>1120200028</v>
      </c>
      <c r="E27" s="24">
        <v>89.666700000000006</v>
      </c>
      <c r="F27" s="24">
        <v>76.216695000000001</v>
      </c>
      <c r="G27" s="24">
        <v>12</v>
      </c>
      <c r="H27" s="54">
        <f t="shared" si="0"/>
        <v>0.30769230769230771</v>
      </c>
      <c r="I27" s="24">
        <v>39</v>
      </c>
      <c r="J27" s="24">
        <f t="shared" si="1"/>
        <v>27</v>
      </c>
      <c r="K27" s="24">
        <v>0.5</v>
      </c>
      <c r="L27" s="24">
        <v>0.5</v>
      </c>
      <c r="M27" s="55">
        <v>1.70285714285714</v>
      </c>
      <c r="N27" s="24"/>
      <c r="O27" s="24"/>
      <c r="P27" s="24"/>
      <c r="Q27" s="24"/>
      <c r="R27" s="24"/>
      <c r="S27" s="24"/>
      <c r="T27" s="24"/>
      <c r="U27" s="55">
        <f t="shared" si="2"/>
        <v>2.7028571428571402</v>
      </c>
      <c r="V27" s="24">
        <v>29</v>
      </c>
      <c r="W27" s="54">
        <f t="shared" si="3"/>
        <v>0.74358974358974361</v>
      </c>
      <c r="X27" s="56">
        <f t="shared" si="4"/>
        <v>78.919552142857142</v>
      </c>
      <c r="Y27" s="24">
        <v>24</v>
      </c>
      <c r="Z27" s="54">
        <f t="shared" si="5"/>
        <v>0.61538461538461542</v>
      </c>
      <c r="AA27" s="24">
        <v>39</v>
      </c>
      <c r="AB27" s="24">
        <f t="shared" si="6"/>
        <v>15</v>
      </c>
      <c r="AC27" s="24"/>
      <c r="AD27" s="50">
        <v>0.3846</v>
      </c>
    </row>
    <row r="28" spans="1:30">
      <c r="A28" s="24">
        <v>25</v>
      </c>
      <c r="B28" s="24">
        <v>2103</v>
      </c>
      <c r="C28" s="24" t="s">
        <v>56</v>
      </c>
      <c r="D28" s="53">
        <v>1120210202</v>
      </c>
      <c r="E28" s="24">
        <v>89.547200000000004</v>
      </c>
      <c r="F28" s="24">
        <v>76.115120000000005</v>
      </c>
      <c r="G28" s="24">
        <v>15</v>
      </c>
      <c r="H28" s="54">
        <f t="shared" si="0"/>
        <v>0.38461538461538464</v>
      </c>
      <c r="I28" s="24">
        <v>24</v>
      </c>
      <c r="J28" s="24">
        <f t="shared" si="1"/>
        <v>9</v>
      </c>
      <c r="K28" s="24">
        <v>0.5</v>
      </c>
      <c r="L28" s="24">
        <v>0.5</v>
      </c>
      <c r="M28" s="55">
        <v>1.66</v>
      </c>
      <c r="N28" s="24"/>
      <c r="O28" s="24"/>
      <c r="P28" s="24"/>
      <c r="Q28" s="24"/>
      <c r="R28" s="24"/>
      <c r="S28" s="24"/>
      <c r="T28" s="24"/>
      <c r="U28" s="55">
        <f t="shared" si="2"/>
        <v>2.66</v>
      </c>
      <c r="V28" s="24">
        <v>32</v>
      </c>
      <c r="W28" s="54">
        <f t="shared" si="3"/>
        <v>0.82051282051282048</v>
      </c>
      <c r="X28" s="56">
        <f t="shared" si="4"/>
        <v>78.775120000000001</v>
      </c>
      <c r="Y28" s="24">
        <v>25</v>
      </c>
      <c r="Z28" s="54">
        <f t="shared" si="5"/>
        <v>0.64102564102564108</v>
      </c>
      <c r="AA28" s="24">
        <v>30</v>
      </c>
      <c r="AB28" s="24">
        <f t="shared" si="6"/>
        <v>5</v>
      </c>
      <c r="AC28" s="24"/>
      <c r="AD28" s="24"/>
    </row>
    <row r="29" spans="1:30">
      <c r="A29" s="24">
        <v>26</v>
      </c>
      <c r="B29" s="24">
        <v>2101</v>
      </c>
      <c r="C29" s="24" t="s">
        <v>56</v>
      </c>
      <c r="D29" s="53">
        <v>1120210123</v>
      </c>
      <c r="E29" s="24">
        <v>89</v>
      </c>
      <c r="F29" s="24">
        <v>75.650000000000006</v>
      </c>
      <c r="G29" s="24">
        <v>19</v>
      </c>
      <c r="H29" s="54">
        <f t="shared" si="0"/>
        <v>0.48717948717948717</v>
      </c>
      <c r="I29" s="24">
        <v>17</v>
      </c>
      <c r="J29" s="24">
        <f t="shared" si="1"/>
        <v>-2</v>
      </c>
      <c r="K29" s="24">
        <v>0.5</v>
      </c>
      <c r="L29" s="24">
        <v>0.5</v>
      </c>
      <c r="M29" s="55">
        <v>1.77</v>
      </c>
      <c r="N29" s="24"/>
      <c r="O29" s="24"/>
      <c r="P29" s="24"/>
      <c r="Q29" s="24"/>
      <c r="R29" s="24"/>
      <c r="S29" s="24"/>
      <c r="T29" s="24"/>
      <c r="U29" s="55">
        <f t="shared" si="2"/>
        <v>2.77</v>
      </c>
      <c r="V29" s="24">
        <v>25</v>
      </c>
      <c r="W29" s="54">
        <f t="shared" si="3"/>
        <v>0.64102564102564108</v>
      </c>
      <c r="X29" s="56">
        <f t="shared" si="4"/>
        <v>78.42</v>
      </c>
      <c r="Y29" s="24">
        <v>26</v>
      </c>
      <c r="Z29" s="54">
        <f t="shared" si="5"/>
        <v>0.66666666666666663</v>
      </c>
      <c r="AA29" s="24">
        <v>28</v>
      </c>
      <c r="AB29" s="24">
        <f t="shared" si="6"/>
        <v>2</v>
      </c>
      <c r="AC29" s="24"/>
      <c r="AD29" s="24"/>
    </row>
    <row r="30" spans="1:30">
      <c r="A30" s="24">
        <v>27</v>
      </c>
      <c r="B30" s="24">
        <v>2102</v>
      </c>
      <c r="C30" s="24" t="s">
        <v>56</v>
      </c>
      <c r="D30" s="53">
        <v>1120210162</v>
      </c>
      <c r="E30" s="24">
        <v>88.590199999999996</v>
      </c>
      <c r="F30" s="24">
        <v>75.301670000000001</v>
      </c>
      <c r="G30" s="24">
        <v>26</v>
      </c>
      <c r="H30" s="54">
        <f t="shared" si="0"/>
        <v>0.66666666666666663</v>
      </c>
      <c r="I30" s="24">
        <v>21</v>
      </c>
      <c r="J30" s="24">
        <f t="shared" si="1"/>
        <v>-5</v>
      </c>
      <c r="K30" s="24">
        <v>0.5</v>
      </c>
      <c r="L30" s="24">
        <v>0.5</v>
      </c>
      <c r="M30" s="55">
        <v>1.6134285714285701</v>
      </c>
      <c r="N30" s="24">
        <v>0.2</v>
      </c>
      <c r="O30" s="24">
        <v>0</v>
      </c>
      <c r="P30" s="24">
        <v>0</v>
      </c>
      <c r="Q30" s="24">
        <v>0</v>
      </c>
      <c r="R30" s="24">
        <v>0</v>
      </c>
      <c r="S30" s="24"/>
      <c r="T30" s="24"/>
      <c r="U30" s="55">
        <f t="shared" si="2"/>
        <v>2.8134285714285703</v>
      </c>
      <c r="V30" s="24">
        <v>24</v>
      </c>
      <c r="W30" s="54">
        <f t="shared" si="3"/>
        <v>0.61538461538461542</v>
      </c>
      <c r="X30" s="56">
        <f t="shared" si="4"/>
        <v>78.115098571428575</v>
      </c>
      <c r="Y30" s="24">
        <v>27</v>
      </c>
      <c r="Z30" s="54">
        <f t="shared" si="5"/>
        <v>0.69230769230769229</v>
      </c>
      <c r="AA30" s="24">
        <v>29</v>
      </c>
      <c r="AB30" s="24">
        <f t="shared" si="6"/>
        <v>2</v>
      </c>
      <c r="AC30" s="24"/>
      <c r="AD30" s="24"/>
    </row>
    <row r="31" spans="1:30">
      <c r="A31" s="24">
        <v>28</v>
      </c>
      <c r="B31" s="24">
        <v>2103</v>
      </c>
      <c r="C31" s="24" t="s">
        <v>56</v>
      </c>
      <c r="D31" s="53">
        <v>1120210207</v>
      </c>
      <c r="E31" s="24">
        <v>88.75</v>
      </c>
      <c r="F31" s="24">
        <v>75.4375</v>
      </c>
      <c r="G31" s="24">
        <v>24</v>
      </c>
      <c r="H31" s="54">
        <f t="shared" si="0"/>
        <v>0.61538461538461542</v>
      </c>
      <c r="I31" s="24">
        <v>29</v>
      </c>
      <c r="J31" s="24">
        <f t="shared" si="1"/>
        <v>5</v>
      </c>
      <c r="K31" s="24">
        <v>0.5</v>
      </c>
      <c r="L31" s="24">
        <v>0.5</v>
      </c>
      <c r="M31" s="55">
        <v>1.66</v>
      </c>
      <c r="N31" s="24"/>
      <c r="O31" s="24"/>
      <c r="P31" s="24"/>
      <c r="Q31" s="24"/>
      <c r="R31" s="24"/>
      <c r="S31" s="24"/>
      <c r="T31" s="24"/>
      <c r="U31" s="55">
        <f t="shared" si="2"/>
        <v>2.66</v>
      </c>
      <c r="V31" s="24">
        <v>33</v>
      </c>
      <c r="W31" s="54">
        <f t="shared" si="3"/>
        <v>0.84615384615384615</v>
      </c>
      <c r="X31" s="56">
        <f t="shared" si="4"/>
        <v>78.097499999999997</v>
      </c>
      <c r="Y31" s="24">
        <v>28</v>
      </c>
      <c r="Z31" s="54">
        <f t="shared" si="5"/>
        <v>0.71794871794871795</v>
      </c>
      <c r="AA31" s="24">
        <v>32</v>
      </c>
      <c r="AB31" s="24">
        <f t="shared" si="6"/>
        <v>4</v>
      </c>
      <c r="AC31" s="24"/>
      <c r="AD31" s="24"/>
    </row>
    <row r="32" spans="1:30">
      <c r="A32" s="24">
        <v>29</v>
      </c>
      <c r="B32" s="24">
        <v>2101</v>
      </c>
      <c r="C32" s="24" t="s">
        <v>56</v>
      </c>
      <c r="D32" s="53">
        <v>1120210120</v>
      </c>
      <c r="E32" s="24">
        <v>88.777799999999999</v>
      </c>
      <c r="F32" s="24">
        <v>75.461129999999997</v>
      </c>
      <c r="G32" s="24">
        <v>23</v>
      </c>
      <c r="H32" s="54">
        <f t="shared" si="0"/>
        <v>0.58974358974358976</v>
      </c>
      <c r="I32" s="24">
        <v>18</v>
      </c>
      <c r="J32" s="24">
        <f t="shared" si="1"/>
        <v>-5</v>
      </c>
      <c r="K32" s="24">
        <v>0.5</v>
      </c>
      <c r="L32" s="24">
        <v>0.5</v>
      </c>
      <c r="M32" s="55">
        <v>1.61</v>
      </c>
      <c r="N32" s="24"/>
      <c r="O32" s="24"/>
      <c r="P32" s="24"/>
      <c r="Q32" s="24"/>
      <c r="R32" s="24"/>
      <c r="S32" s="24"/>
      <c r="T32" s="24"/>
      <c r="U32" s="55">
        <f t="shared" si="2"/>
        <v>2.6100000000000003</v>
      </c>
      <c r="V32" s="24">
        <v>37</v>
      </c>
      <c r="W32" s="54">
        <f t="shared" si="3"/>
        <v>0.94871794871794868</v>
      </c>
      <c r="X32" s="56">
        <f t="shared" si="4"/>
        <v>78.071129999999997</v>
      </c>
      <c r="Y32" s="24">
        <v>29</v>
      </c>
      <c r="Z32" s="54">
        <f t="shared" si="5"/>
        <v>0.74358974358974361</v>
      </c>
      <c r="AA32" s="24">
        <v>17</v>
      </c>
      <c r="AB32" s="24">
        <f t="shared" si="6"/>
        <v>-12</v>
      </c>
      <c r="AC32" s="24"/>
      <c r="AD32" s="24"/>
    </row>
    <row r="33" spans="1:30">
      <c r="A33" s="24">
        <v>30</v>
      </c>
      <c r="B33" s="24">
        <v>2102</v>
      </c>
      <c r="C33" s="24" t="s">
        <v>56</v>
      </c>
      <c r="D33" s="53">
        <v>1120210306</v>
      </c>
      <c r="E33" s="24">
        <v>88.45</v>
      </c>
      <c r="F33" s="24">
        <v>75.182500000000005</v>
      </c>
      <c r="G33" s="24">
        <v>28</v>
      </c>
      <c r="H33" s="54">
        <f t="shared" si="0"/>
        <v>0.71794871794871795</v>
      </c>
      <c r="I33" s="24">
        <v>37</v>
      </c>
      <c r="J33" s="24">
        <f t="shared" si="1"/>
        <v>9</v>
      </c>
      <c r="K33" s="24">
        <v>0.5</v>
      </c>
      <c r="L33" s="24">
        <v>0.5</v>
      </c>
      <c r="M33" s="55">
        <v>1.67</v>
      </c>
      <c r="N33" s="24"/>
      <c r="O33" s="24"/>
      <c r="P33" s="24"/>
      <c r="Q33" s="24"/>
      <c r="R33" s="24"/>
      <c r="S33" s="24"/>
      <c r="T33" s="24"/>
      <c r="U33" s="55">
        <f t="shared" si="2"/>
        <v>2.67</v>
      </c>
      <c r="V33" s="24">
        <v>30</v>
      </c>
      <c r="W33" s="54">
        <f t="shared" si="3"/>
        <v>0.76923076923076927</v>
      </c>
      <c r="X33" s="56">
        <f t="shared" si="4"/>
        <v>77.852500000000006</v>
      </c>
      <c r="Y33" s="24">
        <v>30</v>
      </c>
      <c r="Z33" s="54">
        <f t="shared" si="5"/>
        <v>0.76923076923076927</v>
      </c>
      <c r="AA33" s="24">
        <v>37</v>
      </c>
      <c r="AB33" s="24">
        <f t="shared" si="6"/>
        <v>7</v>
      </c>
      <c r="AC33" s="24"/>
      <c r="AD33" s="24"/>
    </row>
    <row r="34" spans="1:30">
      <c r="A34" s="24">
        <v>31</v>
      </c>
      <c r="B34" s="24">
        <v>2101</v>
      </c>
      <c r="C34" s="24" t="s">
        <v>56</v>
      </c>
      <c r="D34" s="53">
        <v>1120211139</v>
      </c>
      <c r="E34" s="24">
        <v>88.066699999999997</v>
      </c>
      <c r="F34" s="24">
        <v>74.856695000000002</v>
      </c>
      <c r="G34" s="24">
        <v>30</v>
      </c>
      <c r="H34" s="54">
        <f t="shared" si="0"/>
        <v>0.76923076923076927</v>
      </c>
      <c r="I34" s="24">
        <v>22</v>
      </c>
      <c r="J34" s="24">
        <f t="shared" si="1"/>
        <v>-8</v>
      </c>
      <c r="K34" s="24">
        <v>0.5</v>
      </c>
      <c r="L34" s="24">
        <v>0.5</v>
      </c>
      <c r="M34" s="55">
        <v>1.6</v>
      </c>
      <c r="N34" s="24"/>
      <c r="O34" s="24"/>
      <c r="P34" s="24"/>
      <c r="Q34" s="24"/>
      <c r="R34" s="24"/>
      <c r="S34" s="24"/>
      <c r="T34" s="24"/>
      <c r="U34" s="55">
        <f t="shared" si="2"/>
        <v>2.6</v>
      </c>
      <c r="V34" s="24">
        <v>38</v>
      </c>
      <c r="W34" s="54">
        <f t="shared" si="3"/>
        <v>0.97435897435897434</v>
      </c>
      <c r="X34" s="56">
        <f t="shared" si="4"/>
        <v>77.456694999999996</v>
      </c>
      <c r="Y34" s="24">
        <v>31</v>
      </c>
      <c r="Z34" s="54">
        <f t="shared" si="5"/>
        <v>0.79487179487179482</v>
      </c>
      <c r="AA34" s="24">
        <v>20</v>
      </c>
      <c r="AB34" s="24">
        <f t="shared" si="6"/>
        <v>-11</v>
      </c>
      <c r="AC34" s="24"/>
      <c r="AD34" s="24"/>
    </row>
    <row r="35" spans="1:30">
      <c r="A35" s="24">
        <v>32</v>
      </c>
      <c r="B35" s="24">
        <v>2102</v>
      </c>
      <c r="C35" s="24" t="s">
        <v>56</v>
      </c>
      <c r="D35" s="53">
        <v>1120211142</v>
      </c>
      <c r="E35" s="24">
        <v>87.288899999999998</v>
      </c>
      <c r="F35" s="24">
        <v>74.195565000000002</v>
      </c>
      <c r="G35" s="24">
        <v>31</v>
      </c>
      <c r="H35" s="54">
        <f t="shared" si="0"/>
        <v>0.79487179487179482</v>
      </c>
      <c r="I35" s="24">
        <v>9</v>
      </c>
      <c r="J35" s="24">
        <f t="shared" si="1"/>
        <v>-22</v>
      </c>
      <c r="K35" s="24">
        <v>0.5</v>
      </c>
      <c r="L35" s="24">
        <v>0.5</v>
      </c>
      <c r="M35" s="55">
        <v>1.67</v>
      </c>
      <c r="N35" s="24"/>
      <c r="O35" s="24"/>
      <c r="P35" s="24"/>
      <c r="Q35" s="24"/>
      <c r="R35" s="24"/>
      <c r="S35" s="24"/>
      <c r="T35" s="24"/>
      <c r="U35" s="55">
        <f t="shared" si="2"/>
        <v>2.67</v>
      </c>
      <c r="V35" s="24">
        <v>31</v>
      </c>
      <c r="W35" s="54">
        <f t="shared" si="3"/>
        <v>0.79487179487179482</v>
      </c>
      <c r="X35" s="56">
        <f t="shared" si="4"/>
        <v>76.865565000000004</v>
      </c>
      <c r="Y35" s="24">
        <v>32</v>
      </c>
      <c r="Z35" s="54">
        <f t="shared" si="5"/>
        <v>0.82051282051282048</v>
      </c>
      <c r="AA35" s="24">
        <v>24</v>
      </c>
      <c r="AB35" s="24">
        <f t="shared" si="6"/>
        <v>-8</v>
      </c>
      <c r="AC35" s="24"/>
      <c r="AD35" s="24"/>
    </row>
    <row r="36" spans="1:30">
      <c r="A36" s="24">
        <v>33</v>
      </c>
      <c r="B36" s="24">
        <v>2103</v>
      </c>
      <c r="C36" s="24" t="s">
        <v>56</v>
      </c>
      <c r="D36" s="53">
        <v>1120210206</v>
      </c>
      <c r="E36" s="24">
        <v>87.196700000000007</v>
      </c>
      <c r="F36" s="24">
        <v>74.117194999999995</v>
      </c>
      <c r="G36" s="24">
        <v>32</v>
      </c>
      <c r="H36" s="54">
        <f t="shared" si="0"/>
        <v>0.82051282051282048</v>
      </c>
      <c r="I36" s="24">
        <v>35</v>
      </c>
      <c r="J36" s="24">
        <f t="shared" si="1"/>
        <v>3</v>
      </c>
      <c r="K36" s="24">
        <v>0.5</v>
      </c>
      <c r="L36" s="24">
        <v>0.5</v>
      </c>
      <c r="M36" s="55">
        <v>1.65</v>
      </c>
      <c r="N36" s="24"/>
      <c r="O36" s="24"/>
      <c r="P36" s="24"/>
      <c r="Q36" s="24"/>
      <c r="R36" s="24"/>
      <c r="S36" s="24"/>
      <c r="T36" s="24"/>
      <c r="U36" s="55">
        <f t="shared" si="2"/>
        <v>2.65</v>
      </c>
      <c r="V36" s="24">
        <v>34</v>
      </c>
      <c r="W36" s="54">
        <f t="shared" si="3"/>
        <v>0.87179487179487181</v>
      </c>
      <c r="X36" s="56">
        <f t="shared" si="4"/>
        <v>76.767195000000001</v>
      </c>
      <c r="Y36" s="24">
        <v>33</v>
      </c>
      <c r="Z36" s="54">
        <f t="shared" si="5"/>
        <v>0.84615384615384615</v>
      </c>
      <c r="AA36" s="24">
        <v>35</v>
      </c>
      <c r="AB36" s="24">
        <f t="shared" si="6"/>
        <v>2</v>
      </c>
      <c r="AC36" s="24"/>
      <c r="AD36" s="24"/>
    </row>
    <row r="37" spans="1:30">
      <c r="A37" s="24">
        <v>34</v>
      </c>
      <c r="B37" s="24">
        <v>2101</v>
      </c>
      <c r="C37" s="24" t="s">
        <v>56</v>
      </c>
      <c r="D37" s="53">
        <v>1120210105</v>
      </c>
      <c r="E37" s="24">
        <v>86.93</v>
      </c>
      <c r="F37" s="24">
        <v>73.890500000000003</v>
      </c>
      <c r="G37" s="24">
        <v>35</v>
      </c>
      <c r="H37" s="54">
        <f t="shared" si="0"/>
        <v>0.89743589743589747</v>
      </c>
      <c r="I37" s="24">
        <v>36</v>
      </c>
      <c r="J37" s="24">
        <f t="shared" si="1"/>
        <v>1</v>
      </c>
      <c r="K37" s="24">
        <v>0.5</v>
      </c>
      <c r="L37" s="24">
        <v>0.5</v>
      </c>
      <c r="M37" s="55">
        <v>1.73</v>
      </c>
      <c r="N37" s="24"/>
      <c r="O37" s="24"/>
      <c r="P37" s="24"/>
      <c r="Q37" s="24"/>
      <c r="R37" s="24"/>
      <c r="S37" s="24"/>
      <c r="T37" s="24"/>
      <c r="U37" s="55">
        <f t="shared" si="2"/>
        <v>2.73</v>
      </c>
      <c r="V37" s="24">
        <v>28</v>
      </c>
      <c r="W37" s="54">
        <f t="shared" si="3"/>
        <v>0.71794871794871795</v>
      </c>
      <c r="X37" s="56">
        <f t="shared" si="4"/>
        <v>76.620500000000007</v>
      </c>
      <c r="Y37" s="24">
        <v>34</v>
      </c>
      <c r="Z37" s="54">
        <f t="shared" si="5"/>
        <v>0.87179487179487181</v>
      </c>
      <c r="AA37" s="24">
        <v>36</v>
      </c>
      <c r="AB37" s="24">
        <f t="shared" si="6"/>
        <v>2</v>
      </c>
      <c r="AC37" s="24"/>
      <c r="AD37" s="24"/>
    </row>
    <row r="38" spans="1:30">
      <c r="A38" s="24">
        <v>35</v>
      </c>
      <c r="B38" s="24">
        <v>2103</v>
      </c>
      <c r="C38" s="24" t="s">
        <v>56</v>
      </c>
      <c r="D38" s="53">
        <v>1120210205</v>
      </c>
      <c r="E38" s="24">
        <v>86.955600000000004</v>
      </c>
      <c r="F38" s="24">
        <v>73.912260000000003</v>
      </c>
      <c r="G38" s="24">
        <v>34</v>
      </c>
      <c r="H38" s="54">
        <f t="shared" si="0"/>
        <v>0.87179487179487181</v>
      </c>
      <c r="I38" s="24">
        <v>30</v>
      </c>
      <c r="J38" s="24">
        <f t="shared" si="1"/>
        <v>-4</v>
      </c>
      <c r="K38" s="24">
        <v>0.5</v>
      </c>
      <c r="L38" s="24">
        <v>0.5</v>
      </c>
      <c r="M38" s="55">
        <v>1.65</v>
      </c>
      <c r="N38" s="24"/>
      <c r="O38" s="24"/>
      <c r="P38" s="24"/>
      <c r="Q38" s="24"/>
      <c r="R38" s="24"/>
      <c r="S38" s="24"/>
      <c r="T38" s="24"/>
      <c r="U38" s="55">
        <f t="shared" si="2"/>
        <v>2.65</v>
      </c>
      <c r="V38" s="24">
        <v>35</v>
      </c>
      <c r="W38" s="54">
        <f t="shared" si="3"/>
        <v>0.89743589743589747</v>
      </c>
      <c r="X38" s="56">
        <f t="shared" si="4"/>
        <v>76.562260000000009</v>
      </c>
      <c r="Y38" s="24">
        <v>35</v>
      </c>
      <c r="Z38" s="54">
        <f t="shared" si="5"/>
        <v>0.89743589743589747</v>
      </c>
      <c r="AA38" s="24">
        <v>27</v>
      </c>
      <c r="AB38" s="24">
        <f t="shared" si="6"/>
        <v>-8</v>
      </c>
      <c r="AC38" s="24"/>
      <c r="AD38" s="24"/>
    </row>
    <row r="39" spans="1:30">
      <c r="A39" s="24">
        <v>36</v>
      </c>
      <c r="B39" s="24">
        <v>2101</v>
      </c>
      <c r="C39" s="24" t="s">
        <v>56</v>
      </c>
      <c r="D39" s="53">
        <v>1120210303</v>
      </c>
      <c r="E39" s="24">
        <v>86.622200000000007</v>
      </c>
      <c r="F39" s="24">
        <v>73.628870000000006</v>
      </c>
      <c r="G39" s="24">
        <v>36</v>
      </c>
      <c r="H39" s="54">
        <f t="shared" si="0"/>
        <v>0.92307692307692313</v>
      </c>
      <c r="I39" s="24">
        <v>28</v>
      </c>
      <c r="J39" s="24">
        <f t="shared" si="1"/>
        <v>-8</v>
      </c>
      <c r="K39" s="24">
        <v>0.5</v>
      </c>
      <c r="L39" s="24">
        <v>0.5</v>
      </c>
      <c r="M39" s="55">
        <v>1.62</v>
      </c>
      <c r="N39" s="24"/>
      <c r="O39" s="24"/>
      <c r="P39" s="24"/>
      <c r="Q39" s="24"/>
      <c r="R39" s="24"/>
      <c r="S39" s="24"/>
      <c r="T39" s="24"/>
      <c r="U39" s="55">
        <f t="shared" si="2"/>
        <v>2.62</v>
      </c>
      <c r="V39" s="24">
        <v>36</v>
      </c>
      <c r="W39" s="54">
        <f t="shared" si="3"/>
        <v>0.92307692307692313</v>
      </c>
      <c r="X39" s="56">
        <f t="shared" si="4"/>
        <v>76.248870000000011</v>
      </c>
      <c r="Y39" s="24">
        <v>36</v>
      </c>
      <c r="Z39" s="54">
        <f t="shared" si="5"/>
        <v>0.92307692307692313</v>
      </c>
      <c r="AA39" s="24">
        <v>26</v>
      </c>
      <c r="AB39" s="24">
        <f t="shared" si="6"/>
        <v>-10</v>
      </c>
      <c r="AC39" s="24"/>
      <c r="AD39" s="24"/>
    </row>
    <row r="40" spans="1:30">
      <c r="A40" s="24">
        <v>37</v>
      </c>
      <c r="B40" s="24">
        <v>2103</v>
      </c>
      <c r="C40" s="24" t="s">
        <v>56</v>
      </c>
      <c r="D40" s="53">
        <v>1120210200</v>
      </c>
      <c r="E40" s="24">
        <v>85.96</v>
      </c>
      <c r="F40" s="24">
        <v>73.066000000000003</v>
      </c>
      <c r="G40" s="24">
        <v>37</v>
      </c>
      <c r="H40" s="54">
        <f t="shared" si="0"/>
        <v>0.94871794871794868</v>
      </c>
      <c r="I40" s="24">
        <v>38</v>
      </c>
      <c r="J40" s="24">
        <f t="shared" si="1"/>
        <v>1</v>
      </c>
      <c r="K40" s="24">
        <v>0.5</v>
      </c>
      <c r="L40" s="24">
        <v>0.5</v>
      </c>
      <c r="M40" s="24">
        <v>1.76</v>
      </c>
      <c r="N40" s="24"/>
      <c r="O40" s="24"/>
      <c r="P40" s="24"/>
      <c r="Q40" s="24"/>
      <c r="R40" s="24"/>
      <c r="S40" s="24"/>
      <c r="T40" s="24"/>
      <c r="U40" s="55">
        <f t="shared" si="2"/>
        <v>2.76</v>
      </c>
      <c r="V40" s="24">
        <v>39</v>
      </c>
      <c r="W40" s="54">
        <f t="shared" si="3"/>
        <v>1</v>
      </c>
      <c r="X40" s="56">
        <f t="shared" si="4"/>
        <v>75.826000000000008</v>
      </c>
      <c r="Y40" s="24">
        <v>37</v>
      </c>
      <c r="Z40" s="54">
        <f t="shared" si="5"/>
        <v>0.94871794871794868</v>
      </c>
      <c r="AA40" s="24">
        <v>38</v>
      </c>
      <c r="AB40" s="24">
        <f t="shared" si="6"/>
        <v>1</v>
      </c>
      <c r="AC40" s="24"/>
      <c r="AD40" s="24"/>
    </row>
    <row r="41" spans="1:30">
      <c r="A41" s="24">
        <v>38</v>
      </c>
      <c r="B41" s="24">
        <v>2101</v>
      </c>
      <c r="C41" s="24" t="s">
        <v>56</v>
      </c>
      <c r="D41" s="53">
        <v>1120211150</v>
      </c>
      <c r="E41" s="24">
        <v>81.8</v>
      </c>
      <c r="F41" s="24">
        <v>69.53</v>
      </c>
      <c r="G41" s="24">
        <v>38</v>
      </c>
      <c r="H41" s="54">
        <f t="shared" si="0"/>
        <v>0.97435897435897434</v>
      </c>
      <c r="I41" s="24">
        <v>26</v>
      </c>
      <c r="J41" s="24">
        <f t="shared" si="1"/>
        <v>-12</v>
      </c>
      <c r="K41" s="24">
        <v>0.5</v>
      </c>
      <c r="L41" s="24">
        <v>0.5</v>
      </c>
      <c r="M41" s="55">
        <v>1.77</v>
      </c>
      <c r="N41" s="24">
        <v>0.4</v>
      </c>
      <c r="O41" s="24"/>
      <c r="P41" s="24"/>
      <c r="Q41" s="24"/>
      <c r="R41" s="24"/>
      <c r="S41" s="24"/>
      <c r="T41" s="24"/>
      <c r="U41" s="55">
        <f t="shared" si="2"/>
        <v>3.17</v>
      </c>
      <c r="V41" s="24">
        <v>21</v>
      </c>
      <c r="W41" s="54">
        <f t="shared" si="3"/>
        <v>0.53846153846153844</v>
      </c>
      <c r="X41" s="56">
        <f t="shared" si="4"/>
        <v>72.7</v>
      </c>
      <c r="Y41" s="24">
        <v>38</v>
      </c>
      <c r="Z41" s="54">
        <f t="shared" si="5"/>
        <v>0.97435897435897434</v>
      </c>
      <c r="AA41" s="24">
        <v>31</v>
      </c>
      <c r="AB41" s="24">
        <f t="shared" si="6"/>
        <v>-7</v>
      </c>
      <c r="AC41" s="24"/>
      <c r="AD41" s="24"/>
    </row>
    <row r="42" spans="1:30">
      <c r="A42" s="24">
        <v>39</v>
      </c>
      <c r="B42" s="24">
        <v>2101</v>
      </c>
      <c r="C42" s="24" t="s">
        <v>56</v>
      </c>
      <c r="D42" s="53">
        <v>1120210305</v>
      </c>
      <c r="E42" s="24">
        <v>77.050799999999995</v>
      </c>
      <c r="F42" s="24">
        <v>65.493179999999995</v>
      </c>
      <c r="G42" s="24">
        <v>39</v>
      </c>
      <c r="H42" s="54">
        <f t="shared" si="0"/>
        <v>1</v>
      </c>
      <c r="I42" s="24">
        <v>40</v>
      </c>
      <c r="J42" s="24">
        <f t="shared" si="1"/>
        <v>1</v>
      </c>
      <c r="K42" s="24">
        <v>0.5</v>
      </c>
      <c r="L42" s="24">
        <v>0.5</v>
      </c>
      <c r="M42" s="55">
        <v>1.77</v>
      </c>
      <c r="N42" s="24"/>
      <c r="O42" s="24"/>
      <c r="P42" s="24"/>
      <c r="Q42" s="24"/>
      <c r="R42" s="24"/>
      <c r="S42" s="24"/>
      <c r="T42" s="24"/>
      <c r="U42" s="55">
        <f t="shared" si="2"/>
        <v>2.77</v>
      </c>
      <c r="V42" s="24">
        <v>26</v>
      </c>
      <c r="W42" s="54">
        <f t="shared" si="3"/>
        <v>0.66666666666666663</v>
      </c>
      <c r="X42" s="56">
        <f t="shared" si="4"/>
        <v>68.263179999999991</v>
      </c>
      <c r="Y42" s="24">
        <v>39</v>
      </c>
      <c r="Z42" s="54">
        <f t="shared" si="5"/>
        <v>1</v>
      </c>
      <c r="AA42" s="24">
        <v>40</v>
      </c>
      <c r="AB42" s="24">
        <f t="shared" si="6"/>
        <v>1</v>
      </c>
      <c r="AC42" s="24"/>
      <c r="AD42" s="24"/>
    </row>
    <row r="43" spans="1:30">
      <c r="A43" s="25"/>
      <c r="B43" s="25"/>
      <c r="C43" s="25"/>
      <c r="D43" s="57"/>
      <c r="E43" s="25"/>
      <c r="F43" s="25"/>
      <c r="G43" s="25"/>
      <c r="H43" s="58"/>
      <c r="I43" s="25"/>
      <c r="J43" s="25"/>
      <c r="K43" s="25"/>
      <c r="L43" s="25"/>
      <c r="M43" s="59"/>
      <c r="N43" s="25"/>
      <c r="O43" s="25"/>
      <c r="P43" s="25"/>
      <c r="Q43" s="25"/>
      <c r="R43" s="25"/>
      <c r="S43" s="25"/>
      <c r="T43" s="25"/>
      <c r="U43" s="59"/>
      <c r="V43" s="25"/>
      <c r="W43" s="25"/>
      <c r="X43" s="60"/>
      <c r="Y43" s="25"/>
      <c r="Z43" s="25"/>
      <c r="AA43" s="25"/>
      <c r="AB43" s="25"/>
      <c r="AC43" s="25"/>
      <c r="AD43" s="61"/>
    </row>
  </sheetData>
  <mergeCells count="30"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D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</mergeCells>
  <phoneticPr fontId="2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0"/>
  <sheetViews>
    <sheetView zoomScale="85" zoomScaleNormal="85" workbookViewId="0">
      <selection activeCell="I16" sqref="I16"/>
    </sheetView>
  </sheetViews>
  <sheetFormatPr defaultColWidth="9.6640625" defaultRowHeight="14.4"/>
  <cols>
    <col min="1" max="2" width="9.6640625" style="48"/>
    <col min="3" max="3" width="21" style="48" customWidth="1"/>
    <col min="4" max="4" width="16.33203125" style="48" customWidth="1"/>
    <col min="5" max="23" width="9.6640625" style="48"/>
    <col min="24" max="24" width="11.77734375" style="48" customWidth="1"/>
    <col min="25" max="16384" width="9.6640625" style="48"/>
  </cols>
  <sheetData>
    <row r="1" spans="1:25">
      <c r="A1" s="46" t="s">
        <v>57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58</v>
      </c>
      <c r="G2" s="41" t="s">
        <v>7</v>
      </c>
      <c r="H2" s="41" t="s">
        <v>9</v>
      </c>
      <c r="I2" s="41" t="s">
        <v>10</v>
      </c>
      <c r="J2" s="41" t="s">
        <v>11</v>
      </c>
      <c r="K2" s="42"/>
      <c r="L2" s="41" t="s">
        <v>12</v>
      </c>
      <c r="M2" s="41" t="s">
        <v>13</v>
      </c>
      <c r="N2" s="41" t="s">
        <v>14</v>
      </c>
      <c r="O2" s="41" t="s">
        <v>15</v>
      </c>
      <c r="P2" s="41" t="s">
        <v>16</v>
      </c>
      <c r="Q2" s="41" t="s">
        <v>17</v>
      </c>
      <c r="R2" s="41" t="s">
        <v>18</v>
      </c>
      <c r="S2" s="41" t="s">
        <v>19</v>
      </c>
      <c r="T2" s="41" t="s">
        <v>23</v>
      </c>
      <c r="U2" s="41" t="s">
        <v>24</v>
      </c>
      <c r="V2" s="41" t="s">
        <v>26</v>
      </c>
      <c r="W2" s="41" t="s">
        <v>27</v>
      </c>
      <c r="X2" s="41" t="s">
        <v>28</v>
      </c>
      <c r="Y2" s="41" t="s">
        <v>29</v>
      </c>
    </row>
    <row r="3" spans="1:25" ht="36">
      <c r="A3" s="42"/>
      <c r="B3" s="42"/>
      <c r="C3" s="42"/>
      <c r="D3" s="42"/>
      <c r="E3" s="42"/>
      <c r="F3" s="42"/>
      <c r="G3" s="42"/>
      <c r="H3" s="42"/>
      <c r="I3" s="42"/>
      <c r="J3" s="3" t="s">
        <v>30</v>
      </c>
      <c r="K3" s="3" t="s">
        <v>38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>
      <c r="A4" s="17">
        <v>1</v>
      </c>
      <c r="B4" s="11" t="s">
        <v>59</v>
      </c>
      <c r="C4" s="4" t="s">
        <v>60</v>
      </c>
      <c r="D4" s="10">
        <v>1120210220</v>
      </c>
      <c r="E4" s="62">
        <v>90.73</v>
      </c>
      <c r="F4" s="63">
        <f t="shared" ref="F4:F38" si="0">E4*0.85</f>
        <v>77.120500000000007</v>
      </c>
      <c r="G4" s="17">
        <v>10</v>
      </c>
      <c r="H4" s="17">
        <v>3</v>
      </c>
      <c r="I4" s="17">
        <f t="shared" ref="I4:I6" si="1">G4-H4</f>
        <v>7</v>
      </c>
      <c r="J4" s="64">
        <v>0.5</v>
      </c>
      <c r="K4" s="64">
        <v>0.5</v>
      </c>
      <c r="L4" s="64">
        <v>1.61</v>
      </c>
      <c r="M4" s="64">
        <v>0.7</v>
      </c>
      <c r="N4" s="64">
        <v>0</v>
      </c>
      <c r="O4" s="64">
        <v>3.5</v>
      </c>
      <c r="P4" s="64">
        <v>0</v>
      </c>
      <c r="Q4" s="64">
        <v>0.4</v>
      </c>
      <c r="R4" s="64">
        <v>0</v>
      </c>
      <c r="S4" s="64">
        <v>0</v>
      </c>
      <c r="T4" s="63">
        <f t="shared" ref="T4:T10" si="2">F4+J4+K4+L4+M4+N4+O4+P4+Q4</f>
        <v>84.330500000000015</v>
      </c>
      <c r="U4" s="17">
        <v>1</v>
      </c>
      <c r="V4" s="17">
        <v>3</v>
      </c>
      <c r="W4" s="17">
        <f t="shared" ref="W4:W16" si="3">V4-U4</f>
        <v>2</v>
      </c>
      <c r="X4" s="17" t="s">
        <v>33</v>
      </c>
      <c r="Y4" s="17"/>
    </row>
    <row r="5" spans="1:25">
      <c r="A5" s="17">
        <v>2</v>
      </c>
      <c r="B5" s="11" t="s">
        <v>61</v>
      </c>
      <c r="C5" s="4" t="s">
        <v>60</v>
      </c>
      <c r="D5" s="10">
        <v>1120211138</v>
      </c>
      <c r="E5" s="62">
        <v>90.18</v>
      </c>
      <c r="F5" s="63">
        <f t="shared" si="0"/>
        <v>76.653000000000006</v>
      </c>
      <c r="G5" s="17">
        <v>12</v>
      </c>
      <c r="H5" s="17">
        <v>6</v>
      </c>
      <c r="I5" s="17">
        <f t="shared" si="1"/>
        <v>6</v>
      </c>
      <c r="J5" s="64">
        <v>0.5</v>
      </c>
      <c r="K5" s="64">
        <v>0.5</v>
      </c>
      <c r="L5" s="65">
        <v>1.6677142857142899</v>
      </c>
      <c r="M5" s="64">
        <v>0.2</v>
      </c>
      <c r="N5" s="64">
        <v>0</v>
      </c>
      <c r="O5" s="64">
        <v>4</v>
      </c>
      <c r="P5" s="64">
        <v>0.2</v>
      </c>
      <c r="Q5" s="64">
        <v>0.3</v>
      </c>
      <c r="R5" s="17">
        <v>0</v>
      </c>
      <c r="S5" s="17">
        <v>0</v>
      </c>
      <c r="T5" s="63">
        <f t="shared" si="2"/>
        <v>84.020714285714305</v>
      </c>
      <c r="U5" s="17">
        <v>2</v>
      </c>
      <c r="V5" s="17">
        <v>5</v>
      </c>
      <c r="W5" s="17">
        <f t="shared" si="3"/>
        <v>3</v>
      </c>
      <c r="X5" s="17" t="s">
        <v>33</v>
      </c>
      <c r="Y5" s="17"/>
    </row>
    <row r="6" spans="1:25">
      <c r="A6" s="17">
        <v>3</v>
      </c>
      <c r="B6" s="11" t="s">
        <v>62</v>
      </c>
      <c r="C6" s="4" t="s">
        <v>60</v>
      </c>
      <c r="D6" s="10">
        <v>1120211905</v>
      </c>
      <c r="E6" s="62">
        <v>90.2</v>
      </c>
      <c r="F6" s="63">
        <f t="shared" si="0"/>
        <v>76.67</v>
      </c>
      <c r="G6" s="17">
        <v>11</v>
      </c>
      <c r="H6" s="17">
        <v>4</v>
      </c>
      <c r="I6" s="17">
        <f t="shared" si="1"/>
        <v>7</v>
      </c>
      <c r="J6" s="64">
        <v>0.5</v>
      </c>
      <c r="K6" s="64">
        <v>0.5</v>
      </c>
      <c r="L6" s="64">
        <v>1.73</v>
      </c>
      <c r="M6" s="64">
        <v>0</v>
      </c>
      <c r="N6" s="64">
        <v>0.1</v>
      </c>
      <c r="O6" s="64">
        <v>4</v>
      </c>
      <c r="P6" s="64">
        <v>0</v>
      </c>
      <c r="Q6" s="64">
        <v>0.4</v>
      </c>
      <c r="R6" s="64">
        <v>0</v>
      </c>
      <c r="S6" s="64">
        <v>0</v>
      </c>
      <c r="T6" s="64">
        <f>SUM(J6:R6)+F6</f>
        <v>83.9</v>
      </c>
      <c r="U6" s="17">
        <v>3</v>
      </c>
      <c r="V6" s="17">
        <v>4</v>
      </c>
      <c r="W6" s="17">
        <f t="shared" si="3"/>
        <v>1</v>
      </c>
      <c r="X6" s="17" t="s">
        <v>34</v>
      </c>
      <c r="Y6" s="17"/>
    </row>
    <row r="7" spans="1:25">
      <c r="A7" s="17">
        <v>4</v>
      </c>
      <c r="B7" s="11" t="s">
        <v>61</v>
      </c>
      <c r="C7" s="4" t="s">
        <v>60</v>
      </c>
      <c r="D7" s="10">
        <v>1120210112</v>
      </c>
      <c r="E7" s="62">
        <v>91.87</v>
      </c>
      <c r="F7" s="63">
        <f t="shared" si="0"/>
        <v>78.089500000000001</v>
      </c>
      <c r="G7" s="17">
        <v>2</v>
      </c>
      <c r="H7" s="17">
        <v>1</v>
      </c>
      <c r="I7" s="17">
        <v>-1</v>
      </c>
      <c r="J7" s="64">
        <v>0.5</v>
      </c>
      <c r="K7" s="64">
        <v>0.5</v>
      </c>
      <c r="L7" s="65">
        <v>1.6602857142857099</v>
      </c>
      <c r="M7" s="64">
        <v>0</v>
      </c>
      <c r="N7" s="64">
        <v>0.1</v>
      </c>
      <c r="O7" s="64">
        <v>2.5</v>
      </c>
      <c r="P7" s="64">
        <v>0</v>
      </c>
      <c r="Q7" s="64">
        <v>0.4</v>
      </c>
      <c r="R7" s="17">
        <v>0</v>
      </c>
      <c r="S7" s="17">
        <v>0</v>
      </c>
      <c r="T7" s="63">
        <f t="shared" si="2"/>
        <v>83.749785714285707</v>
      </c>
      <c r="U7" s="17">
        <v>4</v>
      </c>
      <c r="V7" s="17">
        <v>2</v>
      </c>
      <c r="W7" s="17">
        <f t="shared" si="3"/>
        <v>-2</v>
      </c>
      <c r="X7" s="17" t="s">
        <v>34</v>
      </c>
      <c r="Y7" s="17"/>
    </row>
    <row r="8" spans="1:25">
      <c r="A8" s="17">
        <v>5</v>
      </c>
      <c r="B8" s="14" t="s">
        <v>63</v>
      </c>
      <c r="C8" s="12" t="s">
        <v>60</v>
      </c>
      <c r="D8" s="13">
        <v>1120210215</v>
      </c>
      <c r="E8" s="66">
        <v>91.29</v>
      </c>
      <c r="F8" s="67">
        <f t="shared" si="0"/>
        <v>77.596500000000006</v>
      </c>
      <c r="G8" s="17">
        <v>6</v>
      </c>
      <c r="H8" s="68">
        <v>2</v>
      </c>
      <c r="I8" s="17">
        <f t="shared" ref="I8:I38" si="4">G8-H8</f>
        <v>4</v>
      </c>
      <c r="J8" s="64">
        <v>0.5</v>
      </c>
      <c r="K8" s="64">
        <v>0.5</v>
      </c>
      <c r="L8" s="64">
        <v>1.61</v>
      </c>
      <c r="M8" s="64">
        <v>0.4</v>
      </c>
      <c r="N8" s="64">
        <v>0</v>
      </c>
      <c r="O8" s="64">
        <v>1</v>
      </c>
      <c r="P8" s="64">
        <v>0</v>
      </c>
      <c r="Q8" s="64">
        <v>0.7</v>
      </c>
      <c r="R8" s="64">
        <v>0</v>
      </c>
      <c r="S8" s="64">
        <v>0</v>
      </c>
      <c r="T8" s="67">
        <f t="shared" si="2"/>
        <v>82.306500000000014</v>
      </c>
      <c r="U8" s="17">
        <v>5</v>
      </c>
      <c r="V8" s="68">
        <v>1</v>
      </c>
      <c r="W8" s="68">
        <f t="shared" si="3"/>
        <v>-4</v>
      </c>
      <c r="X8" s="17" t="s">
        <v>34</v>
      </c>
      <c r="Y8" s="68"/>
    </row>
    <row r="9" spans="1:25">
      <c r="A9" s="17">
        <v>6</v>
      </c>
      <c r="B9" s="11" t="s">
        <v>64</v>
      </c>
      <c r="C9" s="4" t="s">
        <v>60</v>
      </c>
      <c r="D9" s="10">
        <v>1120210199</v>
      </c>
      <c r="E9" s="62">
        <v>91.93</v>
      </c>
      <c r="F9" s="63">
        <f t="shared" si="0"/>
        <v>78.140500000000003</v>
      </c>
      <c r="G9" s="17">
        <v>1</v>
      </c>
      <c r="H9" s="17">
        <v>10</v>
      </c>
      <c r="I9" s="17">
        <v>9</v>
      </c>
      <c r="J9" s="64">
        <v>0.5</v>
      </c>
      <c r="K9" s="64">
        <v>0.5</v>
      </c>
      <c r="L9" s="64">
        <v>1.73</v>
      </c>
      <c r="M9" s="64">
        <v>0.8</v>
      </c>
      <c r="N9" s="64">
        <v>0.3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3">
        <f t="shared" si="2"/>
        <v>81.970500000000001</v>
      </c>
      <c r="U9" s="17">
        <v>6</v>
      </c>
      <c r="V9" s="17">
        <v>8</v>
      </c>
      <c r="W9" s="17">
        <f t="shared" si="3"/>
        <v>2</v>
      </c>
      <c r="X9" s="17" t="s">
        <v>34</v>
      </c>
      <c r="Y9" s="17"/>
    </row>
    <row r="10" spans="1:25">
      <c r="A10" s="17">
        <v>7</v>
      </c>
      <c r="B10" s="11" t="s">
        <v>59</v>
      </c>
      <c r="C10" s="4" t="s">
        <v>60</v>
      </c>
      <c r="D10" s="10">
        <v>1120210226</v>
      </c>
      <c r="E10" s="62">
        <v>88.22</v>
      </c>
      <c r="F10" s="63">
        <f t="shared" si="0"/>
        <v>74.986999999999995</v>
      </c>
      <c r="G10" s="17">
        <v>26</v>
      </c>
      <c r="H10" s="17">
        <v>15</v>
      </c>
      <c r="I10" s="17">
        <f t="shared" si="4"/>
        <v>11</v>
      </c>
      <c r="J10" s="64">
        <v>0.5</v>
      </c>
      <c r="K10" s="64">
        <v>0.5</v>
      </c>
      <c r="L10" s="64">
        <v>1.64</v>
      </c>
      <c r="M10" s="64">
        <v>0</v>
      </c>
      <c r="N10" s="64">
        <v>0</v>
      </c>
      <c r="O10" s="64">
        <v>4</v>
      </c>
      <c r="P10" s="64">
        <v>0</v>
      </c>
      <c r="Q10" s="64">
        <v>0.3</v>
      </c>
      <c r="R10" s="64">
        <v>0</v>
      </c>
      <c r="S10" s="64">
        <v>0</v>
      </c>
      <c r="T10" s="63">
        <f t="shared" si="2"/>
        <v>81.926999999999992</v>
      </c>
      <c r="U10" s="17">
        <v>7</v>
      </c>
      <c r="V10" s="17">
        <v>10</v>
      </c>
      <c r="W10" s="17">
        <f t="shared" si="3"/>
        <v>3</v>
      </c>
      <c r="X10" s="17" t="s">
        <v>34</v>
      </c>
      <c r="Y10" s="17"/>
    </row>
    <row r="11" spans="1:25">
      <c r="A11" s="17">
        <v>8</v>
      </c>
      <c r="B11" s="11" t="s">
        <v>62</v>
      </c>
      <c r="C11" s="4" t="s">
        <v>60</v>
      </c>
      <c r="D11" s="10">
        <v>1120210126</v>
      </c>
      <c r="E11" s="62">
        <v>91.73</v>
      </c>
      <c r="F11" s="63">
        <f t="shared" si="0"/>
        <v>77.970500000000001</v>
      </c>
      <c r="G11" s="17">
        <v>3</v>
      </c>
      <c r="H11" s="17">
        <v>9</v>
      </c>
      <c r="I11" s="17">
        <f t="shared" si="4"/>
        <v>-6</v>
      </c>
      <c r="J11" s="64">
        <v>0.5</v>
      </c>
      <c r="K11" s="64">
        <v>0.5</v>
      </c>
      <c r="L11" s="64">
        <v>1.6</v>
      </c>
      <c r="M11" s="64">
        <v>0.4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1</v>
      </c>
      <c r="T11" s="64">
        <f>SUM(J11:R11)+F11</f>
        <v>80.970500000000001</v>
      </c>
      <c r="U11" s="17">
        <v>8</v>
      </c>
      <c r="V11" s="17">
        <v>18</v>
      </c>
      <c r="W11" s="17">
        <f t="shared" si="3"/>
        <v>10</v>
      </c>
      <c r="X11" s="17" t="s">
        <v>55</v>
      </c>
      <c r="Y11" s="17"/>
    </row>
    <row r="12" spans="1:25">
      <c r="A12" s="17">
        <v>9</v>
      </c>
      <c r="B12" s="11" t="s">
        <v>59</v>
      </c>
      <c r="C12" s="4" t="s">
        <v>60</v>
      </c>
      <c r="D12" s="10">
        <v>1120210211</v>
      </c>
      <c r="E12" s="62">
        <v>91</v>
      </c>
      <c r="F12" s="63">
        <f t="shared" si="0"/>
        <v>77.349999999999994</v>
      </c>
      <c r="G12" s="17">
        <v>8</v>
      </c>
      <c r="H12" s="17">
        <v>8</v>
      </c>
      <c r="I12" s="17">
        <f t="shared" si="4"/>
        <v>0</v>
      </c>
      <c r="J12" s="64">
        <v>0.5</v>
      </c>
      <c r="K12" s="64">
        <v>0.5</v>
      </c>
      <c r="L12" s="64">
        <v>1.64</v>
      </c>
      <c r="M12" s="64">
        <v>0</v>
      </c>
      <c r="N12" s="64">
        <v>0.5</v>
      </c>
      <c r="O12" s="64">
        <v>0.3</v>
      </c>
      <c r="P12" s="64">
        <v>0</v>
      </c>
      <c r="Q12" s="64">
        <v>0</v>
      </c>
      <c r="R12" s="64">
        <v>0</v>
      </c>
      <c r="S12" s="64">
        <v>0</v>
      </c>
      <c r="T12" s="63">
        <f t="shared" ref="T12:T16" si="5">F12+J12+K12+L12+M12+N12+O12+P12+Q12</f>
        <v>80.789999999999992</v>
      </c>
      <c r="U12" s="17">
        <v>9</v>
      </c>
      <c r="V12" s="17">
        <v>13</v>
      </c>
      <c r="W12" s="17">
        <f t="shared" si="3"/>
        <v>4</v>
      </c>
      <c r="X12" s="17" t="s">
        <v>35</v>
      </c>
      <c r="Y12" s="17"/>
    </row>
    <row r="13" spans="1:25">
      <c r="A13" s="17">
        <v>10</v>
      </c>
      <c r="B13" s="11" t="s">
        <v>62</v>
      </c>
      <c r="C13" s="4" t="s">
        <v>60</v>
      </c>
      <c r="D13" s="10">
        <v>1120210124</v>
      </c>
      <c r="E13" s="62">
        <v>91.47</v>
      </c>
      <c r="F13" s="63">
        <f t="shared" si="0"/>
        <v>77.749499999999998</v>
      </c>
      <c r="G13" s="17">
        <v>4</v>
      </c>
      <c r="H13" s="17">
        <v>11</v>
      </c>
      <c r="I13" s="17">
        <f t="shared" si="4"/>
        <v>-7</v>
      </c>
      <c r="J13" s="64">
        <v>0.5</v>
      </c>
      <c r="K13" s="64">
        <v>0.5</v>
      </c>
      <c r="L13" s="64">
        <v>1.6</v>
      </c>
      <c r="M13" s="64">
        <v>0.4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3">
        <f t="shared" si="5"/>
        <v>80.749499999999998</v>
      </c>
      <c r="U13" s="17">
        <v>10</v>
      </c>
      <c r="V13" s="17">
        <v>16</v>
      </c>
      <c r="W13" s="17">
        <f t="shared" si="3"/>
        <v>6</v>
      </c>
      <c r="X13" s="17" t="s">
        <v>35</v>
      </c>
      <c r="Y13" s="17"/>
    </row>
    <row r="14" spans="1:25">
      <c r="A14" s="17">
        <v>11</v>
      </c>
      <c r="B14" s="11" t="s">
        <v>62</v>
      </c>
      <c r="C14" s="4" t="s">
        <v>60</v>
      </c>
      <c r="D14" s="10">
        <v>1120211147</v>
      </c>
      <c r="E14" s="62">
        <v>91.31</v>
      </c>
      <c r="F14" s="63">
        <f t="shared" si="0"/>
        <v>77.613500000000002</v>
      </c>
      <c r="G14" s="17">
        <v>5</v>
      </c>
      <c r="H14" s="17">
        <v>5</v>
      </c>
      <c r="I14" s="17">
        <f t="shared" si="4"/>
        <v>0</v>
      </c>
      <c r="J14" s="64">
        <v>0.5</v>
      </c>
      <c r="K14" s="64">
        <v>0.5</v>
      </c>
      <c r="L14" s="64">
        <v>1.62</v>
      </c>
      <c r="M14" s="64">
        <v>0.4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3">
        <f t="shared" si="5"/>
        <v>80.633500000000012</v>
      </c>
      <c r="U14" s="17">
        <v>11</v>
      </c>
      <c r="V14" s="17">
        <v>7</v>
      </c>
      <c r="W14" s="17">
        <f t="shared" si="3"/>
        <v>-4</v>
      </c>
      <c r="X14" s="17" t="s">
        <v>35</v>
      </c>
      <c r="Y14" s="17"/>
    </row>
    <row r="15" spans="1:25">
      <c r="A15" s="17">
        <v>12</v>
      </c>
      <c r="B15" s="11" t="s">
        <v>61</v>
      </c>
      <c r="C15" s="4" t="s">
        <v>60</v>
      </c>
      <c r="D15" s="10">
        <v>1120211140</v>
      </c>
      <c r="E15" s="62">
        <v>91.18</v>
      </c>
      <c r="F15" s="63">
        <f t="shared" si="0"/>
        <v>77.503</v>
      </c>
      <c r="G15" s="17">
        <v>7</v>
      </c>
      <c r="H15" s="17">
        <v>13</v>
      </c>
      <c r="I15" s="17">
        <f t="shared" si="4"/>
        <v>-6</v>
      </c>
      <c r="J15" s="64">
        <v>0.5</v>
      </c>
      <c r="K15" s="64">
        <v>0.5</v>
      </c>
      <c r="L15" s="65">
        <v>1.6677142857142899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70">
        <v>0</v>
      </c>
      <c r="S15" s="17">
        <v>0</v>
      </c>
      <c r="T15" s="63">
        <f t="shared" si="5"/>
        <v>80.170714285714297</v>
      </c>
      <c r="U15" s="17">
        <v>12</v>
      </c>
      <c r="V15" s="17">
        <v>6</v>
      </c>
      <c r="W15" s="17">
        <f t="shared" si="3"/>
        <v>-6</v>
      </c>
      <c r="X15" s="17" t="s">
        <v>35</v>
      </c>
      <c r="Y15" s="17"/>
    </row>
    <row r="16" spans="1:25">
      <c r="A16" s="17">
        <v>13</v>
      </c>
      <c r="B16" s="15" t="s">
        <v>65</v>
      </c>
      <c r="C16" s="4" t="s">
        <v>60</v>
      </c>
      <c r="D16" s="10">
        <v>1120210228</v>
      </c>
      <c r="E16" s="71">
        <v>90.87</v>
      </c>
      <c r="F16" s="72">
        <f t="shared" si="0"/>
        <v>77.239500000000007</v>
      </c>
      <c r="G16" s="17">
        <v>9</v>
      </c>
      <c r="H16" s="21">
        <v>12</v>
      </c>
      <c r="I16" s="17">
        <f t="shared" si="4"/>
        <v>-3</v>
      </c>
      <c r="J16" s="69">
        <v>0.5</v>
      </c>
      <c r="K16" s="69">
        <v>0.5</v>
      </c>
      <c r="L16" s="69">
        <v>1.64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72">
        <f t="shared" si="5"/>
        <v>79.879500000000007</v>
      </c>
      <c r="U16" s="17">
        <v>13</v>
      </c>
      <c r="V16" s="21">
        <v>11</v>
      </c>
      <c r="W16" s="21">
        <f t="shared" si="3"/>
        <v>-2</v>
      </c>
      <c r="X16" s="17" t="s">
        <v>35</v>
      </c>
      <c r="Y16" s="21"/>
    </row>
    <row r="17" spans="1:25">
      <c r="A17" s="17">
        <v>14</v>
      </c>
      <c r="B17" s="11" t="s">
        <v>62</v>
      </c>
      <c r="C17" s="4" t="s">
        <v>60</v>
      </c>
      <c r="D17" s="10">
        <v>1120210116</v>
      </c>
      <c r="E17" s="64">
        <v>90.16</v>
      </c>
      <c r="F17" s="64">
        <f t="shared" si="0"/>
        <v>76.635999999999996</v>
      </c>
      <c r="G17" s="17">
        <v>13</v>
      </c>
      <c r="H17" s="64">
        <v>0</v>
      </c>
      <c r="I17" s="17">
        <f t="shared" si="4"/>
        <v>13</v>
      </c>
      <c r="J17" s="64">
        <v>0.5</v>
      </c>
      <c r="K17" s="64">
        <v>0.5</v>
      </c>
      <c r="L17" s="64">
        <v>1.61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f>SUM(J17:R17)+F17</f>
        <v>79.245999999999995</v>
      </c>
      <c r="U17" s="17">
        <v>14</v>
      </c>
      <c r="V17" s="64">
        <v>0</v>
      </c>
      <c r="W17" s="64">
        <f>U17-V17</f>
        <v>14</v>
      </c>
      <c r="X17" s="17" t="s">
        <v>35</v>
      </c>
      <c r="Y17" s="64"/>
    </row>
    <row r="18" spans="1:25">
      <c r="A18" s="17">
        <v>15</v>
      </c>
      <c r="B18" s="16" t="s">
        <v>66</v>
      </c>
      <c r="C18" s="4" t="s">
        <v>60</v>
      </c>
      <c r="D18" s="16">
        <v>1120200583</v>
      </c>
      <c r="E18" s="62">
        <v>90</v>
      </c>
      <c r="F18" s="63">
        <f t="shared" si="0"/>
        <v>76.5</v>
      </c>
      <c r="G18" s="17">
        <v>14</v>
      </c>
      <c r="H18" s="17">
        <v>28</v>
      </c>
      <c r="I18" s="17">
        <f t="shared" si="4"/>
        <v>-14</v>
      </c>
      <c r="J18" s="64">
        <v>0.5</v>
      </c>
      <c r="K18" s="64">
        <v>0.5</v>
      </c>
      <c r="L18" s="64">
        <v>1.66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3">
        <f t="shared" ref="T18:T21" si="6">F18+J18+K18+L18+M18+N18+O18+P18+Q18</f>
        <v>79.16</v>
      </c>
      <c r="U18" s="17">
        <v>15</v>
      </c>
      <c r="V18" s="17">
        <v>30</v>
      </c>
      <c r="W18" s="17">
        <f t="shared" ref="W18:W29" si="7">V18-U18</f>
        <v>15</v>
      </c>
      <c r="X18" s="17" t="s">
        <v>35</v>
      </c>
      <c r="Y18" s="17"/>
    </row>
    <row r="19" spans="1:25">
      <c r="A19" s="17">
        <v>16</v>
      </c>
      <c r="B19" s="15" t="s">
        <v>67</v>
      </c>
      <c r="C19" s="4" t="s">
        <v>60</v>
      </c>
      <c r="D19" s="10">
        <v>1120211146</v>
      </c>
      <c r="E19" s="71">
        <v>89.84</v>
      </c>
      <c r="F19" s="72">
        <f t="shared" si="0"/>
        <v>76.364000000000004</v>
      </c>
      <c r="G19" s="17">
        <v>15</v>
      </c>
      <c r="H19" s="21">
        <v>18</v>
      </c>
      <c r="I19" s="17">
        <f t="shared" si="4"/>
        <v>-3</v>
      </c>
      <c r="J19" s="69">
        <v>0.5</v>
      </c>
      <c r="K19" s="69">
        <v>0.5</v>
      </c>
      <c r="L19" s="69">
        <v>1.67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21">
        <v>0</v>
      </c>
      <c r="S19" s="21">
        <v>0</v>
      </c>
      <c r="T19" s="72">
        <f t="shared" si="6"/>
        <v>79.034000000000006</v>
      </c>
      <c r="U19" s="17">
        <v>16</v>
      </c>
      <c r="V19" s="21">
        <v>15</v>
      </c>
      <c r="W19" s="21">
        <f t="shared" si="7"/>
        <v>-1</v>
      </c>
      <c r="X19" s="21"/>
      <c r="Y19" s="21"/>
    </row>
    <row r="20" spans="1:25">
      <c r="A20" s="17">
        <v>17</v>
      </c>
      <c r="B20" s="15" t="s">
        <v>67</v>
      </c>
      <c r="C20" s="4" t="s">
        <v>60</v>
      </c>
      <c r="D20" s="10">
        <v>1120210164</v>
      </c>
      <c r="E20" s="71">
        <v>89.81</v>
      </c>
      <c r="F20" s="72">
        <f t="shared" si="0"/>
        <v>76.338499999999996</v>
      </c>
      <c r="G20" s="17">
        <v>16</v>
      </c>
      <c r="H20" s="21">
        <v>29</v>
      </c>
      <c r="I20" s="17">
        <f t="shared" si="4"/>
        <v>-13</v>
      </c>
      <c r="J20" s="69">
        <v>0.5</v>
      </c>
      <c r="K20" s="69">
        <v>0.5</v>
      </c>
      <c r="L20" s="69">
        <v>1.65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21">
        <v>1</v>
      </c>
      <c r="T20" s="72">
        <f t="shared" si="6"/>
        <v>78.988500000000002</v>
      </c>
      <c r="U20" s="17">
        <v>17</v>
      </c>
      <c r="V20" s="21">
        <v>29</v>
      </c>
      <c r="W20" s="21">
        <f t="shared" si="7"/>
        <v>12</v>
      </c>
      <c r="X20" s="21"/>
      <c r="Y20" s="73">
        <v>0.34279999999999999</v>
      </c>
    </row>
    <row r="21" spans="1:25">
      <c r="A21" s="17">
        <v>18</v>
      </c>
      <c r="B21" s="11" t="s">
        <v>59</v>
      </c>
      <c r="C21" s="4" t="s">
        <v>60</v>
      </c>
      <c r="D21" s="10">
        <v>1120210224</v>
      </c>
      <c r="E21" s="62">
        <v>89.76</v>
      </c>
      <c r="F21" s="63">
        <f t="shared" si="0"/>
        <v>76.296000000000006</v>
      </c>
      <c r="G21" s="17">
        <v>17</v>
      </c>
      <c r="H21" s="17">
        <v>23</v>
      </c>
      <c r="I21" s="17">
        <f t="shared" si="4"/>
        <v>-6</v>
      </c>
      <c r="J21" s="64">
        <v>0.5</v>
      </c>
      <c r="K21" s="64">
        <v>0.5</v>
      </c>
      <c r="L21" s="64">
        <v>1.67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3">
        <f t="shared" si="6"/>
        <v>78.966000000000008</v>
      </c>
      <c r="U21" s="17">
        <v>18</v>
      </c>
      <c r="V21" s="17">
        <v>20</v>
      </c>
      <c r="W21" s="17">
        <f t="shared" si="7"/>
        <v>2</v>
      </c>
      <c r="X21" s="17"/>
      <c r="Y21" s="17"/>
    </row>
    <row r="22" spans="1:25">
      <c r="A22" s="17">
        <v>19</v>
      </c>
      <c r="B22" s="11" t="s">
        <v>62</v>
      </c>
      <c r="C22" s="4" t="s">
        <v>60</v>
      </c>
      <c r="D22" s="10">
        <v>1120211145</v>
      </c>
      <c r="E22" s="62">
        <v>89.13</v>
      </c>
      <c r="F22" s="63">
        <f t="shared" si="0"/>
        <v>75.760499999999993</v>
      </c>
      <c r="G22" s="17">
        <v>21</v>
      </c>
      <c r="H22" s="17">
        <v>14</v>
      </c>
      <c r="I22" s="17">
        <f t="shared" si="4"/>
        <v>7</v>
      </c>
      <c r="J22" s="64">
        <v>0.5</v>
      </c>
      <c r="K22" s="64">
        <v>0.5</v>
      </c>
      <c r="L22" s="64">
        <v>1.62</v>
      </c>
      <c r="M22" s="64">
        <v>0.4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4">
        <f>SUM(J22:R22)+F22</f>
        <v>78.780499999999989</v>
      </c>
      <c r="U22" s="17">
        <v>19</v>
      </c>
      <c r="V22" s="17">
        <v>9</v>
      </c>
      <c r="W22" s="17">
        <f t="shared" si="7"/>
        <v>-10</v>
      </c>
      <c r="X22" s="17"/>
      <c r="Y22" s="17"/>
    </row>
    <row r="23" spans="1:25">
      <c r="A23" s="17">
        <v>20</v>
      </c>
      <c r="B23" s="11" t="s">
        <v>59</v>
      </c>
      <c r="C23" s="4" t="s">
        <v>60</v>
      </c>
      <c r="D23" s="10">
        <v>1120210219</v>
      </c>
      <c r="E23" s="62">
        <v>89.45</v>
      </c>
      <c r="F23" s="63">
        <f t="shared" si="0"/>
        <v>76.032499999999999</v>
      </c>
      <c r="G23" s="17">
        <v>18</v>
      </c>
      <c r="H23" s="17">
        <v>16</v>
      </c>
      <c r="I23" s="17">
        <f t="shared" si="4"/>
        <v>2</v>
      </c>
      <c r="J23" s="64">
        <v>0.5</v>
      </c>
      <c r="K23" s="64">
        <v>0.5</v>
      </c>
      <c r="L23" s="64">
        <v>1.65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3">
        <f t="shared" ref="T23:T29" si="8">F23+J23+K23+L23+M23+N23+O23+P23+Q23</f>
        <v>78.682500000000005</v>
      </c>
      <c r="U23" s="17">
        <v>20</v>
      </c>
      <c r="V23" s="17">
        <v>14</v>
      </c>
      <c r="W23" s="17">
        <f t="shared" si="7"/>
        <v>-6</v>
      </c>
      <c r="X23" s="17"/>
      <c r="Y23" s="17"/>
    </row>
    <row r="24" spans="1:25">
      <c r="A24" s="17">
        <v>21</v>
      </c>
      <c r="B24" s="15" t="s">
        <v>65</v>
      </c>
      <c r="C24" s="4" t="s">
        <v>60</v>
      </c>
      <c r="D24" s="10">
        <v>1120210227</v>
      </c>
      <c r="E24" s="71">
        <v>89.42</v>
      </c>
      <c r="F24" s="72">
        <f t="shared" si="0"/>
        <v>76.007000000000005</v>
      </c>
      <c r="G24" s="17">
        <v>19</v>
      </c>
      <c r="H24" s="21">
        <v>30</v>
      </c>
      <c r="I24" s="17">
        <f t="shared" si="4"/>
        <v>-11</v>
      </c>
      <c r="J24" s="69">
        <v>0.5</v>
      </c>
      <c r="K24" s="69">
        <v>0.5</v>
      </c>
      <c r="L24" s="69">
        <v>1.63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1</v>
      </c>
      <c r="T24" s="72">
        <f t="shared" si="8"/>
        <v>78.637</v>
      </c>
      <c r="U24" s="17">
        <v>21</v>
      </c>
      <c r="V24" s="21">
        <v>31</v>
      </c>
      <c r="W24" s="21">
        <f t="shared" si="7"/>
        <v>10</v>
      </c>
      <c r="X24" s="21"/>
      <c r="Y24" s="21"/>
    </row>
    <row r="25" spans="1:25">
      <c r="A25" s="17">
        <v>22</v>
      </c>
      <c r="B25" s="11" t="s">
        <v>61</v>
      </c>
      <c r="C25" s="4" t="s">
        <v>60</v>
      </c>
      <c r="D25" s="10">
        <v>1120210106</v>
      </c>
      <c r="E25" s="62">
        <v>89.38</v>
      </c>
      <c r="F25" s="63">
        <f t="shared" si="0"/>
        <v>75.972999999999999</v>
      </c>
      <c r="G25" s="17">
        <v>20</v>
      </c>
      <c r="H25" s="17">
        <v>19</v>
      </c>
      <c r="I25" s="17">
        <f t="shared" si="4"/>
        <v>1</v>
      </c>
      <c r="J25" s="64">
        <v>0.5</v>
      </c>
      <c r="K25" s="64">
        <v>0.5</v>
      </c>
      <c r="L25" s="65">
        <v>1.6522857142857099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17">
        <v>0</v>
      </c>
      <c r="T25" s="63">
        <f t="shared" si="8"/>
        <v>78.62528571428571</v>
      </c>
      <c r="U25" s="17">
        <v>22</v>
      </c>
      <c r="V25" s="17">
        <v>12</v>
      </c>
      <c r="W25" s="17">
        <f t="shared" si="7"/>
        <v>-10</v>
      </c>
      <c r="X25" s="17"/>
      <c r="Y25" s="17"/>
    </row>
    <row r="26" spans="1:25">
      <c r="A26" s="17">
        <v>23</v>
      </c>
      <c r="B26" s="11" t="s">
        <v>59</v>
      </c>
      <c r="C26" s="4" t="s">
        <v>60</v>
      </c>
      <c r="D26" s="10">
        <v>1120210223</v>
      </c>
      <c r="E26" s="62">
        <v>89.09</v>
      </c>
      <c r="F26" s="63">
        <f t="shared" si="0"/>
        <v>75.726500000000001</v>
      </c>
      <c r="G26" s="17">
        <v>22</v>
      </c>
      <c r="H26" s="17">
        <v>27</v>
      </c>
      <c r="I26" s="17">
        <f t="shared" si="4"/>
        <v>-5</v>
      </c>
      <c r="J26" s="64">
        <v>0.5</v>
      </c>
      <c r="K26" s="64">
        <v>0.5</v>
      </c>
      <c r="L26" s="64">
        <v>1.67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3">
        <f t="shared" si="8"/>
        <v>78.396500000000003</v>
      </c>
      <c r="U26" s="17">
        <v>23</v>
      </c>
      <c r="V26" s="17">
        <v>27</v>
      </c>
      <c r="W26" s="17">
        <f t="shared" si="7"/>
        <v>4</v>
      </c>
      <c r="X26" s="17"/>
      <c r="Y26" s="17"/>
    </row>
    <row r="27" spans="1:25">
      <c r="A27" s="17">
        <v>24</v>
      </c>
      <c r="B27" s="11" t="s">
        <v>61</v>
      </c>
      <c r="C27" s="4" t="s">
        <v>60</v>
      </c>
      <c r="D27" s="10">
        <v>1120211906</v>
      </c>
      <c r="E27" s="62">
        <v>89.04</v>
      </c>
      <c r="F27" s="63">
        <f t="shared" si="0"/>
        <v>75.683999999999997</v>
      </c>
      <c r="G27" s="17">
        <v>23</v>
      </c>
      <c r="H27" s="17">
        <v>17</v>
      </c>
      <c r="I27" s="17">
        <f t="shared" si="4"/>
        <v>6</v>
      </c>
      <c r="J27" s="64">
        <v>0.5</v>
      </c>
      <c r="K27" s="64">
        <v>0.5</v>
      </c>
      <c r="L27" s="65">
        <v>1.7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17">
        <v>0</v>
      </c>
      <c r="S27" s="17">
        <v>0</v>
      </c>
      <c r="T27" s="63">
        <f t="shared" si="8"/>
        <v>78.384</v>
      </c>
      <c r="U27" s="17">
        <v>24</v>
      </c>
      <c r="V27" s="17">
        <v>22</v>
      </c>
      <c r="W27" s="17">
        <f t="shared" si="7"/>
        <v>-2</v>
      </c>
      <c r="X27" s="17"/>
      <c r="Y27" s="17"/>
    </row>
    <row r="28" spans="1:25">
      <c r="A28" s="17">
        <v>25</v>
      </c>
      <c r="B28" s="11" t="s">
        <v>59</v>
      </c>
      <c r="C28" s="4" t="s">
        <v>60</v>
      </c>
      <c r="D28" s="10">
        <v>1120210213</v>
      </c>
      <c r="E28" s="62">
        <v>88.56</v>
      </c>
      <c r="F28" s="63">
        <f t="shared" si="0"/>
        <v>75.275999999999996</v>
      </c>
      <c r="G28" s="17">
        <v>24</v>
      </c>
      <c r="H28" s="17">
        <v>22</v>
      </c>
      <c r="I28" s="17">
        <f t="shared" si="4"/>
        <v>2</v>
      </c>
      <c r="J28" s="64">
        <v>0.5</v>
      </c>
      <c r="K28" s="64">
        <v>0.5</v>
      </c>
      <c r="L28" s="64">
        <v>1.67</v>
      </c>
      <c r="M28" s="64">
        <v>0.4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3">
        <f t="shared" si="8"/>
        <v>78.346000000000004</v>
      </c>
      <c r="U28" s="17">
        <v>25</v>
      </c>
      <c r="V28" s="17">
        <v>25</v>
      </c>
      <c r="W28" s="17">
        <f t="shared" si="7"/>
        <v>0</v>
      </c>
      <c r="X28" s="17"/>
      <c r="Y28" s="17"/>
    </row>
    <row r="29" spans="1:25">
      <c r="A29" s="17">
        <v>26</v>
      </c>
      <c r="B29" s="15" t="s">
        <v>65</v>
      </c>
      <c r="C29" s="4" t="s">
        <v>60</v>
      </c>
      <c r="D29" s="10">
        <v>1120210222</v>
      </c>
      <c r="E29" s="71">
        <v>86.33</v>
      </c>
      <c r="F29" s="72">
        <f t="shared" si="0"/>
        <v>73.380499999999998</v>
      </c>
      <c r="G29" s="17">
        <v>30</v>
      </c>
      <c r="H29" s="21">
        <v>25</v>
      </c>
      <c r="I29" s="17">
        <f t="shared" si="4"/>
        <v>5</v>
      </c>
      <c r="J29" s="69">
        <v>0.5</v>
      </c>
      <c r="K29" s="69">
        <v>0.5</v>
      </c>
      <c r="L29" s="69">
        <v>1.64</v>
      </c>
      <c r="M29" s="69">
        <v>0.4</v>
      </c>
      <c r="N29" s="69">
        <v>0</v>
      </c>
      <c r="O29" s="69">
        <v>1</v>
      </c>
      <c r="P29" s="69">
        <v>0</v>
      </c>
      <c r="Q29" s="69">
        <v>0</v>
      </c>
      <c r="R29" s="69">
        <v>0</v>
      </c>
      <c r="S29" s="69">
        <v>0</v>
      </c>
      <c r="T29" s="72">
        <f t="shared" si="8"/>
        <v>77.420500000000004</v>
      </c>
      <c r="U29" s="17">
        <v>26</v>
      </c>
      <c r="V29" s="21">
        <v>19</v>
      </c>
      <c r="W29" s="21">
        <f t="shared" si="7"/>
        <v>-7</v>
      </c>
      <c r="X29" s="21"/>
      <c r="Y29" s="21"/>
    </row>
    <row r="30" spans="1:25">
      <c r="A30" s="17">
        <v>27</v>
      </c>
      <c r="B30" s="21" t="s">
        <v>64</v>
      </c>
      <c r="C30" s="21" t="s">
        <v>60</v>
      </c>
      <c r="D30" s="21">
        <v>1120203393</v>
      </c>
      <c r="E30" s="21">
        <v>87.38</v>
      </c>
      <c r="F30" s="21">
        <f t="shared" si="0"/>
        <v>74.272999999999996</v>
      </c>
      <c r="G30" s="17">
        <v>27</v>
      </c>
      <c r="H30" s="21">
        <v>0</v>
      </c>
      <c r="I30" s="17">
        <f t="shared" si="4"/>
        <v>27</v>
      </c>
      <c r="J30" s="64">
        <v>0.5</v>
      </c>
      <c r="K30" s="64">
        <v>0.5</v>
      </c>
      <c r="L30" s="64">
        <v>1.8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0</v>
      </c>
      <c r="T30" s="21">
        <f>F30+J30+K30+L30</f>
        <v>77.072999999999993</v>
      </c>
      <c r="U30" s="17">
        <v>27</v>
      </c>
      <c r="V30" s="21">
        <v>0</v>
      </c>
      <c r="W30" s="21">
        <f>U30-V30</f>
        <v>27</v>
      </c>
      <c r="X30" s="21"/>
      <c r="Y30" s="21"/>
    </row>
    <row r="31" spans="1:25">
      <c r="A31" s="17">
        <v>28</v>
      </c>
      <c r="B31" s="11" t="s">
        <v>62</v>
      </c>
      <c r="C31" s="4" t="s">
        <v>60</v>
      </c>
      <c r="D31" s="10">
        <v>1120211908</v>
      </c>
      <c r="E31" s="62">
        <v>86.58</v>
      </c>
      <c r="F31" s="63">
        <f t="shared" si="0"/>
        <v>73.593000000000004</v>
      </c>
      <c r="G31" s="17">
        <v>29</v>
      </c>
      <c r="H31" s="17">
        <v>20</v>
      </c>
      <c r="I31" s="17">
        <f t="shared" si="4"/>
        <v>9</v>
      </c>
      <c r="J31" s="64">
        <v>0.5</v>
      </c>
      <c r="K31" s="64">
        <v>0.5</v>
      </c>
      <c r="L31" s="64">
        <v>1.73</v>
      </c>
      <c r="M31" s="64">
        <v>0.6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f>SUM(J31:R31)+F31</f>
        <v>76.923000000000002</v>
      </c>
      <c r="U31" s="17">
        <v>28</v>
      </c>
      <c r="V31" s="17">
        <v>23</v>
      </c>
      <c r="W31" s="17">
        <f t="shared" ref="W31:W38" si="9">V31-U31</f>
        <v>-5</v>
      </c>
      <c r="X31" s="17"/>
      <c r="Y31" s="17"/>
    </row>
    <row r="32" spans="1:25">
      <c r="A32" s="17">
        <v>29</v>
      </c>
      <c r="B32" s="20" t="s">
        <v>59</v>
      </c>
      <c r="C32" s="18" t="s">
        <v>60</v>
      </c>
      <c r="D32" s="19">
        <v>1120210316</v>
      </c>
      <c r="E32" s="74">
        <v>86.8</v>
      </c>
      <c r="F32" s="63">
        <f t="shared" si="0"/>
        <v>73.78</v>
      </c>
      <c r="G32" s="17">
        <v>28</v>
      </c>
      <c r="H32" s="17">
        <v>31</v>
      </c>
      <c r="I32" s="17">
        <f t="shared" si="4"/>
        <v>-3</v>
      </c>
      <c r="J32" s="64">
        <v>0.5</v>
      </c>
      <c r="K32" s="64">
        <v>0.5</v>
      </c>
      <c r="L32" s="64">
        <v>1.61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3">
        <f t="shared" ref="T32:T37" si="10">F32+J32+K32+L32+M32+N32+O32+P32+Q32</f>
        <v>76.39</v>
      </c>
      <c r="U32" s="17">
        <v>29</v>
      </c>
      <c r="V32" s="17">
        <v>21</v>
      </c>
      <c r="W32" s="17">
        <f t="shared" si="9"/>
        <v>-8</v>
      </c>
      <c r="X32" s="75"/>
      <c r="Y32" s="75"/>
    </row>
    <row r="33" spans="1:25">
      <c r="A33" s="17">
        <v>30</v>
      </c>
      <c r="B33" s="21" t="s">
        <v>64</v>
      </c>
      <c r="C33" s="21" t="s">
        <v>60</v>
      </c>
      <c r="D33" s="21">
        <v>1120200498</v>
      </c>
      <c r="E33" s="21">
        <v>88.48</v>
      </c>
      <c r="F33" s="21">
        <f t="shared" si="0"/>
        <v>75.207999999999998</v>
      </c>
      <c r="G33" s="17">
        <v>25</v>
      </c>
      <c r="H33" s="21">
        <v>0</v>
      </c>
      <c r="I33" s="17">
        <f t="shared" si="4"/>
        <v>25</v>
      </c>
      <c r="J33" s="21">
        <v>0.5</v>
      </c>
      <c r="K33" s="21">
        <v>0.5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f t="shared" si="10"/>
        <v>76.207999999999998</v>
      </c>
      <c r="U33" s="17">
        <v>30</v>
      </c>
      <c r="V33" s="21">
        <v>0</v>
      </c>
      <c r="W33" s="21">
        <f>U33-V33</f>
        <v>30</v>
      </c>
      <c r="X33" s="21"/>
      <c r="Y33" s="21"/>
    </row>
    <row r="34" spans="1:25">
      <c r="A34" s="17">
        <v>31</v>
      </c>
      <c r="B34" s="11" t="s">
        <v>61</v>
      </c>
      <c r="C34" s="4" t="s">
        <v>60</v>
      </c>
      <c r="D34" s="10">
        <v>1120210115</v>
      </c>
      <c r="E34" s="62">
        <v>86.31</v>
      </c>
      <c r="F34" s="63">
        <f t="shared" si="0"/>
        <v>73.363500000000002</v>
      </c>
      <c r="G34" s="17">
        <v>31</v>
      </c>
      <c r="H34" s="17">
        <v>21</v>
      </c>
      <c r="I34" s="17">
        <f t="shared" si="4"/>
        <v>10</v>
      </c>
      <c r="J34" s="64">
        <v>0.5</v>
      </c>
      <c r="K34" s="64">
        <v>0.5</v>
      </c>
      <c r="L34" s="65">
        <v>1.70428571428571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17">
        <v>0</v>
      </c>
      <c r="S34" s="17">
        <v>0</v>
      </c>
      <c r="T34" s="63">
        <f t="shared" si="10"/>
        <v>76.067785714285705</v>
      </c>
      <c r="U34" s="17">
        <v>31</v>
      </c>
      <c r="V34" s="17">
        <v>24</v>
      </c>
      <c r="W34" s="17">
        <f t="shared" si="9"/>
        <v>-7</v>
      </c>
      <c r="X34" s="17"/>
      <c r="Y34" s="17"/>
    </row>
    <row r="35" spans="1:25">
      <c r="A35" s="17">
        <v>32</v>
      </c>
      <c r="B35" s="15" t="s">
        <v>67</v>
      </c>
      <c r="C35" s="4" t="s">
        <v>60</v>
      </c>
      <c r="D35" s="10">
        <v>1120210109</v>
      </c>
      <c r="E35" s="71">
        <v>86.31</v>
      </c>
      <c r="F35" s="72">
        <f t="shared" si="0"/>
        <v>73.363500000000002</v>
      </c>
      <c r="G35" s="17">
        <v>32</v>
      </c>
      <c r="H35" s="21">
        <v>24</v>
      </c>
      <c r="I35" s="17">
        <f t="shared" si="4"/>
        <v>8</v>
      </c>
      <c r="J35" s="69">
        <v>0.5</v>
      </c>
      <c r="K35" s="69">
        <v>0.5</v>
      </c>
      <c r="L35" s="76">
        <v>1.6497142857142899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21">
        <v>0</v>
      </c>
      <c r="T35" s="72">
        <f t="shared" si="10"/>
        <v>76.013214285714298</v>
      </c>
      <c r="U35" s="17">
        <v>32</v>
      </c>
      <c r="V35" s="21">
        <v>26</v>
      </c>
      <c r="W35" s="21">
        <f t="shared" si="9"/>
        <v>-6</v>
      </c>
      <c r="X35" s="21"/>
      <c r="Y35" s="21"/>
    </row>
    <row r="36" spans="1:25">
      <c r="A36" s="17">
        <v>33</v>
      </c>
      <c r="B36" s="15" t="s">
        <v>68</v>
      </c>
      <c r="C36" s="4" t="s">
        <v>60</v>
      </c>
      <c r="D36" s="10">
        <v>1120210245</v>
      </c>
      <c r="E36" s="71">
        <v>83.83</v>
      </c>
      <c r="F36" s="72">
        <f t="shared" si="0"/>
        <v>71.255499999999998</v>
      </c>
      <c r="G36" s="17">
        <v>33</v>
      </c>
      <c r="H36" s="21">
        <v>26</v>
      </c>
      <c r="I36" s="17">
        <f t="shared" si="4"/>
        <v>7</v>
      </c>
      <c r="J36" s="69">
        <v>0.5</v>
      </c>
      <c r="K36" s="69">
        <v>0.5</v>
      </c>
      <c r="L36" s="69">
        <v>1.73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9">
        <v>0</v>
      </c>
      <c r="T36" s="72">
        <f t="shared" si="10"/>
        <v>73.985500000000002</v>
      </c>
      <c r="U36" s="17">
        <v>33</v>
      </c>
      <c r="V36" s="21">
        <v>28</v>
      </c>
      <c r="W36" s="21">
        <f t="shared" si="9"/>
        <v>-5</v>
      </c>
      <c r="X36" s="21"/>
      <c r="Y36" s="21"/>
    </row>
    <row r="37" spans="1:25">
      <c r="A37" s="17">
        <v>34</v>
      </c>
      <c r="B37" s="21" t="s">
        <v>64</v>
      </c>
      <c r="C37" s="21" t="s">
        <v>60</v>
      </c>
      <c r="D37" s="77">
        <v>1120200508</v>
      </c>
      <c r="E37" s="21">
        <v>62.71</v>
      </c>
      <c r="F37" s="63">
        <f t="shared" si="0"/>
        <v>53.3035</v>
      </c>
      <c r="G37" s="17">
        <v>34</v>
      </c>
      <c r="H37" s="17">
        <v>32</v>
      </c>
      <c r="I37" s="17">
        <f t="shared" si="4"/>
        <v>2</v>
      </c>
      <c r="J37" s="64">
        <v>0.5</v>
      </c>
      <c r="K37" s="64">
        <v>0.5</v>
      </c>
      <c r="L37" s="78">
        <v>1.7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64">
        <v>1</v>
      </c>
      <c r="T37" s="63">
        <f t="shared" si="10"/>
        <v>56.003500000000003</v>
      </c>
      <c r="U37" s="17">
        <v>34</v>
      </c>
      <c r="V37" s="17">
        <v>32</v>
      </c>
      <c r="W37" s="17">
        <f t="shared" si="9"/>
        <v>-2</v>
      </c>
      <c r="X37" s="21"/>
      <c r="Y37" s="21"/>
    </row>
    <row r="38" spans="1:25">
      <c r="A38" s="17">
        <v>35</v>
      </c>
      <c r="B38" s="11" t="s">
        <v>62</v>
      </c>
      <c r="C38" s="4" t="s">
        <v>60</v>
      </c>
      <c r="D38" s="10">
        <v>1120210126</v>
      </c>
      <c r="E38" s="62">
        <v>91.73</v>
      </c>
      <c r="F38" s="63">
        <f t="shared" si="0"/>
        <v>77.970500000000001</v>
      </c>
      <c r="G38" s="17">
        <v>3</v>
      </c>
      <c r="H38" s="17">
        <v>9</v>
      </c>
      <c r="I38" s="17">
        <f t="shared" si="4"/>
        <v>-6</v>
      </c>
      <c r="J38" s="64">
        <v>0.5</v>
      </c>
      <c r="K38" s="64">
        <v>0.5</v>
      </c>
      <c r="L38" s="64">
        <v>1.6</v>
      </c>
      <c r="M38" s="64">
        <v>0.4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1</v>
      </c>
      <c r="T38" s="64">
        <f>SUM(J38:R38)+F38</f>
        <v>80.970500000000001</v>
      </c>
      <c r="U38" s="17">
        <v>35</v>
      </c>
      <c r="V38" s="17">
        <v>18</v>
      </c>
      <c r="W38" s="17">
        <f t="shared" si="9"/>
        <v>-17</v>
      </c>
      <c r="X38" s="17"/>
      <c r="Y38" s="17"/>
    </row>
    <row r="39" spans="1: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</row>
    <row r="40" spans="1: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</row>
  </sheetData>
  <mergeCells count="25"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Y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honeticPr fontId="2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9"/>
  <sheetViews>
    <sheetView tabSelected="1" workbookViewId="0">
      <selection activeCell="H11" sqref="H11"/>
    </sheetView>
  </sheetViews>
  <sheetFormatPr defaultColWidth="9.6640625" defaultRowHeight="14.4"/>
  <cols>
    <col min="1" max="2" width="9.6640625" style="48"/>
    <col min="3" max="3" width="31.5546875" style="48" customWidth="1"/>
    <col min="4" max="4" width="11.88671875" style="48" customWidth="1"/>
    <col min="5" max="19" width="9.6640625" style="48"/>
    <col min="20" max="20" width="12.88671875" style="48"/>
    <col min="21" max="23" width="9.6640625" style="48"/>
    <col min="24" max="24" width="16.88671875" style="48" customWidth="1"/>
    <col min="25" max="25" width="10.88671875" style="48" customWidth="1"/>
    <col min="26" max="16384" width="9.6640625" style="48"/>
  </cols>
  <sheetData>
    <row r="1" spans="1:26" ht="20.399999999999999">
      <c r="A1" s="33" t="s">
        <v>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6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37</v>
      </c>
      <c r="G2" s="41" t="s">
        <v>7</v>
      </c>
      <c r="H2" s="41" t="s">
        <v>9</v>
      </c>
      <c r="I2" s="41" t="s">
        <v>10</v>
      </c>
      <c r="J2" s="41" t="s">
        <v>11</v>
      </c>
      <c r="K2" s="42"/>
      <c r="L2" s="41" t="s">
        <v>12</v>
      </c>
      <c r="M2" s="41" t="s">
        <v>13</v>
      </c>
      <c r="N2" s="41" t="s">
        <v>14</v>
      </c>
      <c r="O2" s="41" t="s">
        <v>15</v>
      </c>
      <c r="P2" s="41" t="s">
        <v>16</v>
      </c>
      <c r="Q2" s="41" t="s">
        <v>17</v>
      </c>
      <c r="R2" s="41" t="s">
        <v>18</v>
      </c>
      <c r="S2" s="41" t="s">
        <v>19</v>
      </c>
      <c r="T2" s="41" t="s">
        <v>23</v>
      </c>
      <c r="U2" s="41" t="s">
        <v>24</v>
      </c>
      <c r="V2" s="41" t="s">
        <v>26</v>
      </c>
      <c r="W2" s="41" t="s">
        <v>27</v>
      </c>
      <c r="X2" s="41" t="s">
        <v>28</v>
      </c>
      <c r="Y2" s="41" t="s">
        <v>29</v>
      </c>
    </row>
    <row r="3" spans="1:26" ht="36">
      <c r="A3" s="42"/>
      <c r="B3" s="42"/>
      <c r="C3" s="42"/>
      <c r="D3" s="42"/>
      <c r="E3" s="42"/>
      <c r="F3" s="42"/>
      <c r="G3" s="42"/>
      <c r="H3" s="42"/>
      <c r="I3" s="42"/>
      <c r="J3" s="23" t="s">
        <v>30</v>
      </c>
      <c r="K3" s="3" t="s">
        <v>38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6" s="25" customFormat="1" ht="15.6">
      <c r="A4" s="21">
        <v>1</v>
      </c>
      <c r="B4" s="15" t="s">
        <v>70</v>
      </c>
      <c r="C4" s="4" t="s">
        <v>71</v>
      </c>
      <c r="D4" s="21" t="s">
        <v>72</v>
      </c>
      <c r="E4" s="80">
        <v>91.433999999999997</v>
      </c>
      <c r="F4" s="21">
        <f t="shared" ref="F4:F19" si="0">$E4*0.85</f>
        <v>77.718899999999991</v>
      </c>
      <c r="G4" s="24">
        <v>1</v>
      </c>
      <c r="H4" s="21">
        <v>1</v>
      </c>
      <c r="I4" s="21">
        <v>0</v>
      </c>
      <c r="J4" s="24">
        <v>0.5</v>
      </c>
      <c r="K4" s="24">
        <v>0.5</v>
      </c>
      <c r="L4" s="24">
        <v>1.6</v>
      </c>
      <c r="M4" s="24">
        <v>1.5</v>
      </c>
      <c r="N4" s="24">
        <v>0.73</v>
      </c>
      <c r="O4" s="24">
        <v>4</v>
      </c>
      <c r="P4" s="24"/>
      <c r="Q4" s="24">
        <v>0.7</v>
      </c>
      <c r="R4" s="24"/>
      <c r="S4" s="24"/>
      <c r="T4" s="24">
        <f t="shared" ref="T4:T5" si="1">SUM(J4:R4)+F4</f>
        <v>87.248899999999992</v>
      </c>
      <c r="U4" s="21">
        <v>1</v>
      </c>
      <c r="V4" s="21">
        <v>1</v>
      </c>
      <c r="W4" s="21">
        <f>V4-U4</f>
        <v>0</v>
      </c>
      <c r="X4" s="21" t="s">
        <v>33</v>
      </c>
      <c r="Y4" s="21"/>
    </row>
    <row r="5" spans="1:26" s="25" customFormat="1" ht="15.6">
      <c r="A5" s="21">
        <v>2</v>
      </c>
      <c r="B5" s="15" t="s">
        <v>70</v>
      </c>
      <c r="C5" s="4" t="s">
        <v>71</v>
      </c>
      <c r="D5" s="21" t="s">
        <v>73</v>
      </c>
      <c r="E5" s="81">
        <v>91.113200000000006</v>
      </c>
      <c r="F5" s="21">
        <f t="shared" si="0"/>
        <v>77.446219999999997</v>
      </c>
      <c r="G5" s="24">
        <v>2</v>
      </c>
      <c r="H5" s="21">
        <v>7</v>
      </c>
      <c r="I5" s="21">
        <v>5</v>
      </c>
      <c r="J5" s="24">
        <v>0.5</v>
      </c>
      <c r="K5" s="24">
        <v>0.5</v>
      </c>
      <c r="L5" s="24">
        <v>1.6</v>
      </c>
      <c r="M5" s="24"/>
      <c r="N5" s="24">
        <v>0.5</v>
      </c>
      <c r="O5" s="24">
        <v>4</v>
      </c>
      <c r="P5" s="24"/>
      <c r="Q5" s="24">
        <v>0.3</v>
      </c>
      <c r="R5" s="24"/>
      <c r="S5" s="24"/>
      <c r="T5" s="24">
        <f t="shared" si="1"/>
        <v>84.846220000000002</v>
      </c>
      <c r="U5" s="21">
        <v>2</v>
      </c>
      <c r="V5" s="21">
        <v>4</v>
      </c>
      <c r="W5" s="21">
        <f t="shared" ref="W5:W19" si="2">V5-U5</f>
        <v>2</v>
      </c>
      <c r="X5" s="21" t="s">
        <v>34</v>
      </c>
      <c r="Y5" s="21"/>
    </row>
    <row r="6" spans="1:26" s="25" customFormat="1" ht="15.6">
      <c r="A6" s="21">
        <v>3</v>
      </c>
      <c r="B6" s="15" t="s">
        <v>70</v>
      </c>
      <c r="C6" s="4" t="s">
        <v>71</v>
      </c>
      <c r="D6" s="6">
        <v>1120190436</v>
      </c>
      <c r="E6" s="82">
        <v>87.967200000000005</v>
      </c>
      <c r="F6" s="17">
        <f t="shared" si="0"/>
        <v>74.772120000000001</v>
      </c>
      <c r="G6" s="24">
        <v>11</v>
      </c>
      <c r="H6" s="17">
        <v>6</v>
      </c>
      <c r="I6" s="21">
        <v>-5</v>
      </c>
      <c r="J6" s="24">
        <v>0.5</v>
      </c>
      <c r="K6" s="24">
        <v>0.5</v>
      </c>
      <c r="L6" s="24">
        <v>1.66</v>
      </c>
      <c r="M6" s="24">
        <v>0.4</v>
      </c>
      <c r="N6" s="24">
        <v>1.4</v>
      </c>
      <c r="O6" s="24">
        <v>1.5</v>
      </c>
      <c r="P6" s="24"/>
      <c r="Q6" s="24">
        <v>0.4</v>
      </c>
      <c r="R6" s="24"/>
      <c r="S6" s="64"/>
      <c r="T6" s="24">
        <f>SUM(J6:R6)+F6</f>
        <v>81.13212</v>
      </c>
      <c r="U6" s="21">
        <v>3</v>
      </c>
      <c r="V6" s="21">
        <v>8</v>
      </c>
      <c r="W6" s="21">
        <f t="shared" si="2"/>
        <v>5</v>
      </c>
      <c r="X6" s="21" t="s">
        <v>33</v>
      </c>
      <c r="Y6" s="17"/>
    </row>
    <row r="7" spans="1:26" s="25" customFormat="1" ht="15.6">
      <c r="A7" s="21">
        <v>4</v>
      </c>
      <c r="B7" s="15" t="s">
        <v>67</v>
      </c>
      <c r="C7" s="4" t="s">
        <v>71</v>
      </c>
      <c r="D7" s="21" t="s">
        <v>74</v>
      </c>
      <c r="E7" s="81">
        <v>90.490600000000001</v>
      </c>
      <c r="F7" s="21">
        <f t="shared" si="0"/>
        <v>76.917010000000005</v>
      </c>
      <c r="G7" s="24">
        <v>3</v>
      </c>
      <c r="H7" s="21">
        <v>4</v>
      </c>
      <c r="I7" s="21">
        <v>1</v>
      </c>
      <c r="J7" s="24">
        <v>0.5</v>
      </c>
      <c r="K7" s="24">
        <v>0.5</v>
      </c>
      <c r="L7" s="49">
        <v>1.6628571428571399</v>
      </c>
      <c r="M7" s="24">
        <v>0.4</v>
      </c>
      <c r="N7" s="24"/>
      <c r="O7" s="24"/>
      <c r="P7" s="24"/>
      <c r="Q7" s="24"/>
      <c r="R7" s="24"/>
      <c r="S7" s="21"/>
      <c r="T7" s="24">
        <f t="shared" ref="T7:T19" si="3">SUM(J7:R7)+F7</f>
        <v>79.979867142857145</v>
      </c>
      <c r="U7" s="21">
        <v>4</v>
      </c>
      <c r="V7" s="21">
        <v>2</v>
      </c>
      <c r="W7" s="21">
        <f t="shared" si="2"/>
        <v>-2</v>
      </c>
      <c r="X7" s="21" t="s">
        <v>34</v>
      </c>
      <c r="Y7" s="21"/>
    </row>
    <row r="8" spans="1:26" s="25" customFormat="1" ht="15.6">
      <c r="A8" s="21">
        <v>5</v>
      </c>
      <c r="B8" s="15" t="s">
        <v>65</v>
      </c>
      <c r="C8" s="4" t="s">
        <v>71</v>
      </c>
      <c r="D8" s="21" t="s">
        <v>75</v>
      </c>
      <c r="E8" s="81">
        <v>89.660399999999996</v>
      </c>
      <c r="F8" s="17">
        <f t="shared" si="0"/>
        <v>76.211339999999993</v>
      </c>
      <c r="G8" s="24">
        <v>5</v>
      </c>
      <c r="H8" s="21">
        <v>11</v>
      </c>
      <c r="I8" s="21">
        <v>6</v>
      </c>
      <c r="J8" s="24">
        <v>0.5</v>
      </c>
      <c r="K8" s="24">
        <v>0.5</v>
      </c>
      <c r="L8" s="24">
        <v>1.64</v>
      </c>
      <c r="M8" s="24">
        <v>0.3</v>
      </c>
      <c r="N8" s="24"/>
      <c r="O8" s="24"/>
      <c r="P8" s="24"/>
      <c r="Q8" s="24"/>
      <c r="R8" s="24"/>
      <c r="S8" s="24"/>
      <c r="T8" s="24">
        <f t="shared" si="3"/>
        <v>79.15133999999999</v>
      </c>
      <c r="U8" s="17">
        <v>5</v>
      </c>
      <c r="V8" s="21">
        <v>12</v>
      </c>
      <c r="W8" s="21">
        <f t="shared" si="2"/>
        <v>7</v>
      </c>
      <c r="X8" s="21" t="s">
        <v>35</v>
      </c>
      <c r="Y8" s="48" t="s">
        <v>29</v>
      </c>
      <c r="Z8" s="83">
        <v>0.4375</v>
      </c>
    </row>
    <row r="9" spans="1:26" s="25" customFormat="1" ht="15.6">
      <c r="A9" s="21">
        <v>6</v>
      </c>
      <c r="B9" s="15" t="s">
        <v>67</v>
      </c>
      <c r="C9" s="4" t="s">
        <v>71</v>
      </c>
      <c r="D9" s="6" t="s">
        <v>76</v>
      </c>
      <c r="E9" s="82">
        <v>89.698099999999997</v>
      </c>
      <c r="F9" s="17">
        <f t="shared" si="0"/>
        <v>76.243384999999989</v>
      </c>
      <c r="G9" s="24">
        <v>4</v>
      </c>
      <c r="H9" s="17">
        <v>12</v>
      </c>
      <c r="I9" s="21">
        <v>8</v>
      </c>
      <c r="J9" s="24">
        <v>0.5</v>
      </c>
      <c r="K9" s="24">
        <v>0.5</v>
      </c>
      <c r="L9" s="49">
        <v>1.73</v>
      </c>
      <c r="M9" s="24"/>
      <c r="N9" s="24"/>
      <c r="O9" s="24"/>
      <c r="P9" s="24"/>
      <c r="Q9" s="24"/>
      <c r="R9" s="24"/>
      <c r="S9" s="64"/>
      <c r="T9" s="24">
        <f t="shared" si="3"/>
        <v>78.973384999999993</v>
      </c>
      <c r="U9" s="21">
        <v>6</v>
      </c>
      <c r="V9" s="21">
        <v>13</v>
      </c>
      <c r="W9" s="21">
        <f t="shared" si="2"/>
        <v>7</v>
      </c>
      <c r="X9" s="21" t="s">
        <v>35</v>
      </c>
      <c r="Y9" s="48" t="s">
        <v>29</v>
      </c>
      <c r="Z9" s="83">
        <v>0.4375</v>
      </c>
    </row>
    <row r="10" spans="1:26" s="25" customFormat="1" ht="15.6">
      <c r="A10" s="21">
        <v>7</v>
      </c>
      <c r="B10" s="15" t="s">
        <v>67</v>
      </c>
      <c r="C10" s="4" t="s">
        <v>71</v>
      </c>
      <c r="D10" s="6" t="s">
        <v>77</v>
      </c>
      <c r="E10" s="82">
        <v>89.396199999999993</v>
      </c>
      <c r="F10" s="17">
        <f t="shared" si="0"/>
        <v>75.986769999999993</v>
      </c>
      <c r="G10" s="24">
        <v>6</v>
      </c>
      <c r="H10" s="17">
        <v>5</v>
      </c>
      <c r="I10" s="21">
        <v>-1</v>
      </c>
      <c r="J10" s="24">
        <v>0.5</v>
      </c>
      <c r="K10" s="24">
        <v>0.5</v>
      </c>
      <c r="L10" s="49">
        <v>1.6522857142857099</v>
      </c>
      <c r="M10" s="24"/>
      <c r="N10" s="24"/>
      <c r="O10" s="24"/>
      <c r="P10" s="24"/>
      <c r="Q10" s="24"/>
      <c r="R10" s="24"/>
      <c r="S10" s="21"/>
      <c r="T10" s="24">
        <f t="shared" si="3"/>
        <v>78.639055714285703</v>
      </c>
      <c r="U10" s="21">
        <v>7</v>
      </c>
      <c r="V10" s="21">
        <v>7</v>
      </c>
      <c r="W10" s="21">
        <f t="shared" si="2"/>
        <v>0</v>
      </c>
      <c r="X10" s="17" t="s">
        <v>35</v>
      </c>
      <c r="Y10" s="17"/>
    </row>
    <row r="11" spans="1:26" s="25" customFormat="1" ht="15.6">
      <c r="A11" s="21">
        <v>8</v>
      </c>
      <c r="B11" s="15" t="s">
        <v>67</v>
      </c>
      <c r="C11" s="4" t="s">
        <v>71</v>
      </c>
      <c r="D11" s="6" t="s">
        <v>78</v>
      </c>
      <c r="E11" s="82">
        <v>89.018900000000002</v>
      </c>
      <c r="F11" s="17">
        <f t="shared" si="0"/>
        <v>75.666065000000003</v>
      </c>
      <c r="G11" s="24">
        <v>7</v>
      </c>
      <c r="H11" s="17">
        <v>13</v>
      </c>
      <c r="I11" s="21">
        <v>6</v>
      </c>
      <c r="J11" s="24">
        <v>0.5</v>
      </c>
      <c r="K11" s="24">
        <v>0.5</v>
      </c>
      <c r="L11" s="49">
        <v>1.6628571428571399</v>
      </c>
      <c r="M11" s="24"/>
      <c r="N11" s="24"/>
      <c r="O11" s="24"/>
      <c r="P11" s="24"/>
      <c r="Q11" s="24"/>
      <c r="R11" s="24"/>
      <c r="S11" s="21"/>
      <c r="T11" s="24">
        <f t="shared" si="3"/>
        <v>78.328922142857138</v>
      </c>
      <c r="U11" s="17">
        <v>8</v>
      </c>
      <c r="V11" s="21">
        <v>14</v>
      </c>
      <c r="W11" s="21">
        <f t="shared" si="2"/>
        <v>6</v>
      </c>
      <c r="X11" s="17"/>
      <c r="Y11" s="17"/>
    </row>
    <row r="12" spans="1:26" s="25" customFormat="1" ht="15.6">
      <c r="A12" s="21">
        <v>9</v>
      </c>
      <c r="B12" s="15" t="s">
        <v>65</v>
      </c>
      <c r="C12" s="4" t="s">
        <v>71</v>
      </c>
      <c r="D12" s="21" t="s">
        <v>79</v>
      </c>
      <c r="E12" s="81">
        <v>88.830200000000005</v>
      </c>
      <c r="F12" s="21">
        <f t="shared" si="0"/>
        <v>75.505670000000009</v>
      </c>
      <c r="G12" s="24">
        <v>8</v>
      </c>
      <c r="H12" s="21">
        <v>8</v>
      </c>
      <c r="I12" s="21">
        <v>0</v>
      </c>
      <c r="J12" s="24">
        <v>0.5</v>
      </c>
      <c r="K12" s="24">
        <v>0.5</v>
      </c>
      <c r="L12" s="24">
        <v>1.65</v>
      </c>
      <c r="M12" s="24"/>
      <c r="N12" s="24"/>
      <c r="O12" s="24"/>
      <c r="P12" s="24"/>
      <c r="Q12" s="24"/>
      <c r="R12" s="24"/>
      <c r="S12" s="24"/>
      <c r="T12" s="24">
        <f t="shared" si="3"/>
        <v>78.155670000000015</v>
      </c>
      <c r="U12" s="21">
        <v>9</v>
      </c>
      <c r="V12" s="21">
        <v>10</v>
      </c>
      <c r="W12" s="21">
        <f t="shared" si="2"/>
        <v>1</v>
      </c>
      <c r="X12" s="21"/>
      <c r="Y12" s="21"/>
    </row>
    <row r="13" spans="1:26" s="25" customFormat="1" ht="15.6">
      <c r="A13" s="21">
        <v>10</v>
      </c>
      <c r="B13" s="15" t="s">
        <v>67</v>
      </c>
      <c r="C13" s="4" t="s">
        <v>71</v>
      </c>
      <c r="D13" s="6" t="s">
        <v>80</v>
      </c>
      <c r="E13" s="82">
        <v>88.150899999999993</v>
      </c>
      <c r="F13" s="17">
        <f t="shared" si="0"/>
        <v>74.928264999999996</v>
      </c>
      <c r="G13" s="24">
        <v>10</v>
      </c>
      <c r="H13" s="17">
        <v>9</v>
      </c>
      <c r="I13" s="21">
        <v>-1</v>
      </c>
      <c r="J13" s="24">
        <v>0.5</v>
      </c>
      <c r="K13" s="24">
        <v>0.5</v>
      </c>
      <c r="L13" s="49">
        <v>1.6628571428571399</v>
      </c>
      <c r="M13" s="24">
        <v>0.4</v>
      </c>
      <c r="N13" s="24"/>
      <c r="O13" s="24"/>
      <c r="P13" s="24"/>
      <c r="Q13" s="24"/>
      <c r="R13" s="24"/>
      <c r="S13" s="21"/>
      <c r="T13" s="24">
        <f t="shared" si="3"/>
        <v>77.991122142857137</v>
      </c>
      <c r="U13" s="17">
        <v>10</v>
      </c>
      <c r="V13" s="21">
        <v>11</v>
      </c>
      <c r="W13" s="21">
        <f t="shared" si="2"/>
        <v>1</v>
      </c>
      <c r="X13" s="17"/>
      <c r="Y13" s="17"/>
    </row>
    <row r="14" spans="1:26" s="25" customFormat="1" ht="15.6">
      <c r="A14" s="21">
        <v>11</v>
      </c>
      <c r="B14" s="15" t="s">
        <v>68</v>
      </c>
      <c r="C14" s="4" t="s">
        <v>71</v>
      </c>
      <c r="D14" s="6" t="s">
        <v>81</v>
      </c>
      <c r="E14" s="82">
        <v>88.396199999999993</v>
      </c>
      <c r="F14" s="17">
        <f t="shared" si="0"/>
        <v>75.136769999999999</v>
      </c>
      <c r="G14" s="24">
        <v>9</v>
      </c>
      <c r="H14" s="17">
        <v>15</v>
      </c>
      <c r="I14" s="21">
        <v>6</v>
      </c>
      <c r="J14" s="24">
        <v>0.5</v>
      </c>
      <c r="K14" s="24">
        <v>0.5</v>
      </c>
      <c r="L14" s="78">
        <v>1.7</v>
      </c>
      <c r="M14" s="78"/>
      <c r="N14" s="78"/>
      <c r="O14" s="78"/>
      <c r="P14" s="78"/>
      <c r="Q14" s="78"/>
      <c r="R14" s="24"/>
      <c r="S14" s="64"/>
      <c r="T14" s="24">
        <f t="shared" si="3"/>
        <v>77.836770000000001</v>
      </c>
      <c r="U14" s="21">
        <v>11</v>
      </c>
      <c r="V14" s="21">
        <v>15</v>
      </c>
      <c r="W14" s="21">
        <f t="shared" si="2"/>
        <v>4</v>
      </c>
      <c r="X14" s="17"/>
      <c r="Y14" s="17"/>
    </row>
    <row r="15" spans="1:26" s="25" customFormat="1" ht="15.6">
      <c r="A15" s="21">
        <v>12</v>
      </c>
      <c r="B15" s="15" t="s">
        <v>65</v>
      </c>
      <c r="C15" s="4" t="s">
        <v>71</v>
      </c>
      <c r="D15" s="6" t="s">
        <v>82</v>
      </c>
      <c r="E15" s="82">
        <v>87.849100000000007</v>
      </c>
      <c r="F15" s="17">
        <f t="shared" si="0"/>
        <v>74.671734999999998</v>
      </c>
      <c r="G15" s="24">
        <v>12</v>
      </c>
      <c r="H15" s="17">
        <v>16</v>
      </c>
      <c r="I15" s="21">
        <v>4</v>
      </c>
      <c r="J15" s="24">
        <v>0.5</v>
      </c>
      <c r="K15" s="24">
        <v>0.5</v>
      </c>
      <c r="L15" s="24">
        <v>1.65</v>
      </c>
      <c r="M15" s="24"/>
      <c r="N15" s="24"/>
      <c r="O15" s="24"/>
      <c r="P15" s="24"/>
      <c r="Q15" s="24"/>
      <c r="R15" s="24"/>
      <c r="S15" s="24"/>
      <c r="T15" s="24">
        <f t="shared" si="3"/>
        <v>77.321735000000004</v>
      </c>
      <c r="U15" s="17">
        <v>12</v>
      </c>
      <c r="V15" s="21">
        <v>16</v>
      </c>
      <c r="W15" s="21">
        <f t="shared" si="2"/>
        <v>4</v>
      </c>
      <c r="X15" s="17"/>
      <c r="Y15" s="17"/>
    </row>
    <row r="16" spans="1:26" s="25" customFormat="1" ht="15.6">
      <c r="A16" s="21">
        <v>13</v>
      </c>
      <c r="B16" s="15" t="s">
        <v>65</v>
      </c>
      <c r="C16" s="4" t="s">
        <v>71</v>
      </c>
      <c r="D16" s="21" t="s">
        <v>83</v>
      </c>
      <c r="E16" s="81">
        <v>86.660399999999996</v>
      </c>
      <c r="F16" s="21">
        <f t="shared" si="0"/>
        <v>73.661339999999996</v>
      </c>
      <c r="G16" s="24">
        <v>13</v>
      </c>
      <c r="H16" s="21">
        <v>3</v>
      </c>
      <c r="I16" s="21">
        <v>-10</v>
      </c>
      <c r="J16" s="24">
        <v>0.5</v>
      </c>
      <c r="K16" s="24">
        <v>0.5</v>
      </c>
      <c r="L16" s="24">
        <v>1.62</v>
      </c>
      <c r="M16" s="24"/>
      <c r="N16" s="24"/>
      <c r="O16" s="24"/>
      <c r="P16" s="24"/>
      <c r="Q16" s="24"/>
      <c r="R16" s="24"/>
      <c r="S16" s="24"/>
      <c r="T16" s="24">
        <f t="shared" si="3"/>
        <v>76.28134</v>
      </c>
      <c r="U16" s="21">
        <v>13</v>
      </c>
      <c r="V16" s="21">
        <v>6</v>
      </c>
      <c r="W16" s="21">
        <f t="shared" si="2"/>
        <v>-7</v>
      </c>
      <c r="X16" s="21"/>
      <c r="Y16" s="21"/>
    </row>
    <row r="17" spans="1:25" s="25" customFormat="1" ht="15.6">
      <c r="A17" s="21">
        <v>14</v>
      </c>
      <c r="B17" s="15" t="s">
        <v>70</v>
      </c>
      <c r="C17" s="4" t="s">
        <v>71</v>
      </c>
      <c r="D17" s="6" t="s">
        <v>84</v>
      </c>
      <c r="E17" s="82">
        <v>85.622600000000006</v>
      </c>
      <c r="F17" s="17">
        <f t="shared" si="0"/>
        <v>72.779210000000006</v>
      </c>
      <c r="G17" s="24">
        <v>15</v>
      </c>
      <c r="H17" s="17">
        <v>2</v>
      </c>
      <c r="I17" s="21">
        <v>-13</v>
      </c>
      <c r="J17" s="24">
        <v>0.5</v>
      </c>
      <c r="K17" s="24">
        <v>0.5</v>
      </c>
      <c r="L17" s="24">
        <v>1.6</v>
      </c>
      <c r="M17" s="24">
        <v>0.8</v>
      </c>
      <c r="N17" s="24"/>
      <c r="O17" s="24"/>
      <c r="P17" s="24"/>
      <c r="Q17" s="24"/>
      <c r="R17" s="24"/>
      <c r="S17" s="24"/>
      <c r="T17" s="24">
        <f t="shared" si="3"/>
        <v>76.179210000000012</v>
      </c>
      <c r="U17" s="17">
        <v>14</v>
      </c>
      <c r="V17" s="21">
        <v>3</v>
      </c>
      <c r="W17" s="21">
        <f t="shared" si="2"/>
        <v>-11</v>
      </c>
      <c r="X17" s="17"/>
      <c r="Y17" s="17"/>
    </row>
    <row r="18" spans="1:25" s="25" customFormat="1" ht="15.6">
      <c r="A18" s="21">
        <v>15</v>
      </c>
      <c r="B18" s="15" t="s">
        <v>67</v>
      </c>
      <c r="C18" s="4" t="s">
        <v>71</v>
      </c>
      <c r="D18" s="21" t="s">
        <v>85</v>
      </c>
      <c r="E18" s="81">
        <v>86.264200000000002</v>
      </c>
      <c r="F18" s="21">
        <f t="shared" si="0"/>
        <v>73.324569999999994</v>
      </c>
      <c r="G18" s="24">
        <v>14</v>
      </c>
      <c r="H18" s="21">
        <v>14</v>
      </c>
      <c r="I18" s="21">
        <v>0</v>
      </c>
      <c r="J18" s="24">
        <v>0.5</v>
      </c>
      <c r="K18" s="24">
        <v>0.5</v>
      </c>
      <c r="L18" s="24">
        <v>1.66</v>
      </c>
      <c r="M18" s="24"/>
      <c r="N18" s="24"/>
      <c r="O18" s="24"/>
      <c r="P18" s="24"/>
      <c r="Q18" s="24"/>
      <c r="R18" s="24"/>
      <c r="S18" s="69"/>
      <c r="T18" s="24">
        <f t="shared" si="3"/>
        <v>75.984569999999991</v>
      </c>
      <c r="U18" s="21">
        <v>15</v>
      </c>
      <c r="V18" s="21">
        <v>5</v>
      </c>
      <c r="W18" s="21">
        <f t="shared" si="2"/>
        <v>-10</v>
      </c>
      <c r="X18" s="21"/>
      <c r="Y18" s="21"/>
    </row>
    <row r="19" spans="1:25" s="25" customFormat="1" ht="15.6">
      <c r="A19" s="21">
        <v>16</v>
      </c>
      <c r="B19" s="15" t="s">
        <v>65</v>
      </c>
      <c r="C19" s="4" t="s">
        <v>71</v>
      </c>
      <c r="D19" s="6" t="s">
        <v>86</v>
      </c>
      <c r="E19" s="82">
        <v>84.698099999999997</v>
      </c>
      <c r="F19" s="17">
        <f t="shared" si="0"/>
        <v>71.993384999999989</v>
      </c>
      <c r="G19" s="24">
        <v>16</v>
      </c>
      <c r="H19" s="17">
        <v>10</v>
      </c>
      <c r="I19" s="21">
        <v>-6</v>
      </c>
      <c r="J19" s="24">
        <v>0.5</v>
      </c>
      <c r="K19" s="24">
        <v>0.5</v>
      </c>
      <c r="L19" s="24">
        <v>1.65</v>
      </c>
      <c r="M19" s="24"/>
      <c r="N19" s="24"/>
      <c r="O19" s="24"/>
      <c r="P19" s="24"/>
      <c r="Q19" s="24"/>
      <c r="R19" s="24"/>
      <c r="S19" s="24"/>
      <c r="T19" s="24">
        <f t="shared" si="3"/>
        <v>74.643384999999995</v>
      </c>
      <c r="U19" s="21">
        <v>16</v>
      </c>
      <c r="V19" s="21">
        <v>9</v>
      </c>
      <c r="W19" s="21">
        <f t="shared" si="2"/>
        <v>-7</v>
      </c>
      <c r="X19" s="17"/>
      <c r="Y19" s="17"/>
    </row>
  </sheetData>
  <mergeCells count="25"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Y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</mergeCells>
  <phoneticPr fontId="2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工业设计</vt:lpstr>
      <vt:lpstr>环境设计</vt:lpstr>
      <vt:lpstr>产品设计</vt:lpstr>
      <vt:lpstr>视觉传达</vt:lpstr>
      <vt:lpstr>文化遗产</vt:lpstr>
    </vt:vector>
  </TitlesOfParts>
  <Company>市直单位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86156</dc:creator>
  <cp:lastModifiedBy>dell</cp:lastModifiedBy>
  <dcterms:created xsi:type="dcterms:W3CDTF">2024-09-02T22:56:00Z</dcterms:created>
  <dcterms:modified xsi:type="dcterms:W3CDTF">2025-03-21T11:56:34Z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7E8DD56BE6674E82A28E9B584E69BEA5_13</vt:lpwstr>
  </property>
  <property fmtid="{D5CDD505-2E9C-101B-9397-08002B2CF9AE}" pid="3" name="KSOProductBuildVer">
    <vt:lpwstr>2052-12.1.0.20305</vt:lpwstr>
  </property>
</Properties>
</file>